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8 UNIVERS\FVU 15\DPS\Zpracování\D1.4.6 ELEKTRO MAR\D.1.4.6 TISK MAR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[1]Položky!#REF!</definedName>
    <definedName name="HSV">Rekapitulace!$E$8</definedName>
    <definedName name="HSV0">[1]Položky!#REF!</definedName>
    <definedName name="HZS">Rekapitulace!$H$8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1">Rekapitulace!$A$1:$H$15</definedName>
    <definedName name="PocetMJ">'Krycí list'!$G$7</definedName>
    <definedName name="Poznamka">'Krycí list'!#REF!</definedName>
    <definedName name="Projektant">'Krycí list'!$C$7</definedName>
    <definedName name="PSV">Rekapitulace!$F$8</definedName>
    <definedName name="PSV0">[1]Položky!#REF!</definedName>
    <definedName name="Typ">[1]Položky!#REF!</definedName>
    <definedName name="VRN">Rekapitulace!#REF!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52511"/>
</workbook>
</file>

<file path=xl/calcChain.xml><?xml version="1.0" encoding="utf-8"?>
<calcChain xmlns="http://schemas.openxmlformats.org/spreadsheetml/2006/main">
  <c r="G45" i="4" l="1"/>
  <c r="G44" i="4"/>
  <c r="G33" i="4" l="1"/>
  <c r="G20" i="4" l="1"/>
  <c r="G13" i="4"/>
  <c r="G27" i="4" l="1"/>
  <c r="G26" i="4"/>
  <c r="G51" i="4" l="1"/>
  <c r="G50" i="4"/>
  <c r="G49" i="4"/>
  <c r="G48" i="4"/>
  <c r="G43" i="4"/>
  <c r="G42" i="4"/>
  <c r="G41" i="4"/>
  <c r="G40" i="4"/>
  <c r="G39" i="4"/>
  <c r="G38" i="4"/>
  <c r="G37" i="4"/>
  <c r="G36" i="4"/>
  <c r="G35" i="4"/>
  <c r="G34" i="4"/>
  <c r="G32" i="4"/>
  <c r="G31" i="4"/>
  <c r="G30" i="4"/>
  <c r="G29" i="4"/>
  <c r="G28" i="4"/>
  <c r="G25" i="4"/>
  <c r="G24" i="4"/>
  <c r="G23" i="4"/>
  <c r="G22" i="4"/>
  <c r="G21" i="4"/>
  <c r="G19" i="4"/>
  <c r="G18" i="4"/>
  <c r="G17" i="4"/>
  <c r="G16" i="4"/>
  <c r="G15" i="4"/>
  <c r="G14" i="4"/>
  <c r="G12" i="4"/>
  <c r="G11" i="4"/>
  <c r="G10" i="4"/>
  <c r="G9" i="4"/>
  <c r="G8" i="4"/>
  <c r="G54" i="4" l="1"/>
  <c r="G52" i="4" l="1"/>
  <c r="G7" i="4" l="1"/>
  <c r="G46" i="4" l="1"/>
  <c r="C16" i="5"/>
  <c r="H7" i="6"/>
  <c r="H8" i="6" s="1"/>
  <c r="C20" i="5" s="1"/>
  <c r="F7" i="6"/>
  <c r="F8" i="6" s="1"/>
  <c r="C17" i="5" s="1"/>
  <c r="E7" i="6"/>
  <c r="B7" i="6"/>
  <c r="A7" i="6"/>
  <c r="C2" i="6"/>
  <c r="C1" i="6"/>
  <c r="F31" i="5"/>
  <c r="G8" i="5"/>
  <c r="B55" i="4" l="1"/>
  <c r="B52" i="4"/>
  <c r="B46" i="4"/>
  <c r="G55" i="4" l="1"/>
  <c r="G56" i="4" s="1"/>
  <c r="G7" i="6" l="1"/>
  <c r="G8" i="6" s="1"/>
  <c r="H15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<sst xmlns="http://schemas.openxmlformats.org/spreadsheetml/2006/main" count="282" uniqueCount="182">
  <si>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</si>
  <si>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</si>
  <si>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</si>
  <si>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</si>
  <si>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</si>
  <si>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</si>
  <si>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</si>
  <si>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</si>
  <si>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</si>
  <si>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</si>
  <si>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</si>
  <si>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</si>
  <si>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</si>
  <si>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</si>
  <si>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</si>
  <si>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</si>
  <si>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</si>
  <si>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</si>
  <si>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</si>
  <si>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</si>
  <si>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</si>
  <si>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</si>
  <si>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</si>
  <si>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</si>
  <si>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19.</t>
  </si>
  <si>
    <t>20.</t>
  </si>
  <si>
    <t>24.</t>
  </si>
  <si>
    <t>25.</t>
  </si>
  <si>
    <t>37.</t>
  </si>
  <si>
    <t>38.</t>
  </si>
  <si>
    <t>39.</t>
  </si>
  <si>
    <t>41.</t>
  </si>
  <si>
    <t>47.</t>
  </si>
  <si>
    <t>vlastní</t>
  </si>
  <si>
    <t>Vlastní</t>
  </si>
  <si>
    <t>Vlasrní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</si>
  <si>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</si>
  <si>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</si>
  <si>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</si>
  <si>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Kabelový žlab 62/50 vč.konstrukce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</si>
  <si>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</si>
  <si>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</si>
  <si>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</si>
  <si>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</si>
  <si>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</si>
  <si>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</si>
  <si>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</si>
  <si>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</si>
  <si>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</si>
  <si>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</si>
  <si>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</si>
  <si>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</si>
  <si>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</si>
  <si>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</si>
  <si>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</si>
  <si>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</si>
  <si>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</si>
  <si>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</si>
  <si>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</si>
  <si>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</si>
  <si>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</si>
  <si>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</si>
  <si>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</si>
  <si>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</si>
  <si>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</si>
  <si>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</si>
  <si>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</si>
  <si>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</si>
  <si>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</si>
  <si>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</si>
  <si>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</si>
  <si>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</si>
  <si>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</si>
  <si>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</si>
  <si>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</si>
  <si>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</si>
  <si>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</si>
  <si>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</si>
  <si>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</si>
  <si>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</si>
  <si>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</si>
  <si>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</si>
  <si>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</si>
  <si>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</si>
  <si>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</si>
  <si>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</si>
  <si>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</si>
  <si>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</si>
  <si>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</si>
  <si>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</si>
  <si>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</si>
  <si>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</si>
  <si>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</si>
  <si>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</si>
  <si>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</si>
  <si>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</si>
  <si>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</si>
  <si>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</si>
  <si>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</si>
  <si>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</si>
  <si>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</si>
  <si>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</si>
  <si>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</si>
  <si>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</si>
  <si>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</si>
  <si>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</si>
  <si>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</si>
  <si>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</si>
  <si>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</si>
  <si>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</si>
  <si>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</si>
  <si>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</si>
  <si>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</si>
  <si>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</si>
  <si>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</si>
  <si>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</si>
  <si>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23.</t>
  </si>
  <si>
    <t>44.</t>
  </si>
  <si>
    <t>9.</t>
  </si>
  <si>
    <t>10.</t>
  </si>
  <si>
    <t>14.</t>
  </si>
  <si>
    <t>17.</t>
  </si>
  <si>
    <t>18.</t>
  </si>
  <si>
    <t>22.</t>
  </si>
  <si>
    <t>26.</t>
  </si>
  <si>
    <t>27.</t>
  </si>
  <si>
    <t>43.</t>
  </si>
  <si>
    <t>45.</t>
  </si>
  <si>
    <t>46.</t>
  </si>
  <si>
    <t>35.</t>
  </si>
  <si>
    <t>36.</t>
  </si>
  <si>
    <t>Dodávka + montáž</t>
  </si>
  <si>
    <t xml:space="preserve">Vodič CYY 6 mm2 pevně uložený </t>
  </si>
  <si>
    <t>15.</t>
  </si>
  <si>
    <t>16.</t>
  </si>
  <si>
    <t>Rozšiřovací modul DO: 12, Typ: PLC, Faktor modulu: DIN-RAIL, Sběrnice: TCL2,Binární: true</t>
  </si>
  <si>
    <t>Vnitřní termostat  čidlo L&amp;S Ni1000</t>
  </si>
  <si>
    <t>Venkovní teplotní čidlo L&amp;S Ni1000</t>
  </si>
  <si>
    <t>PPV - Zednická přípomoc</t>
  </si>
  <si>
    <t xml:space="preserve">Zásuvka RJ 45 + příslušenství  </t>
  </si>
  <si>
    <t>Grafická vizualizace</t>
  </si>
  <si>
    <t xml:space="preserve">Protipožární ucpávky : </t>
  </si>
  <si>
    <t>Zkouška systému MaR vč. související  částí elektro</t>
  </si>
  <si>
    <t xml:space="preserve">Zpracování dodavatelské projektové dokumentace </t>
  </si>
  <si>
    <t>Zpracování aplikačního software pro řídicí systém</t>
  </si>
  <si>
    <t>Uvedení do provozu včetně zaregulování</t>
  </si>
  <si>
    <t xml:space="preserve">Revize </t>
  </si>
  <si>
    <t>Zaškolení obsluhy</t>
  </si>
  <si>
    <t>h</t>
  </si>
  <si>
    <t>bod</t>
  </si>
  <si>
    <t>bodů</t>
  </si>
  <si>
    <t>Kabel JYTY 750 V 4 x 1 mm2</t>
  </si>
  <si>
    <t xml:space="preserve">Kabel CYKY-m 750 V 7 x 1,5 mm2 volně uložený </t>
  </si>
  <si>
    <t>"ELEKTRO MaR" CELKEM</t>
  </si>
  <si>
    <t>Rozšiřovací modul AI: 7,AO2 Typ: PLC, Faktor modulu: DIN-RAIL, Sběrnice: TCL2,Binární: true</t>
  </si>
  <si>
    <t>Rozšiřovací modul DI: 4,DO8 16bit, 4-20mA, 0-10V, Ni1000, 2xAO: 10 bitů / 0 ÷ 10 V, GO, Typ: PLC, Faktor modulu: DIN-RAIL, Sběrnice: TCL2,Binární: true</t>
  </si>
  <si>
    <t>Zdroj 60W</t>
  </si>
  <si>
    <t>GSM modul</t>
  </si>
  <si>
    <t xml:space="preserve">Ukončení vodičů v rozvaděči + zapojení do 6 mm2 </t>
  </si>
  <si>
    <t>Měření a regulace</t>
  </si>
  <si>
    <t>Ovládací displej na dveře rozvaděče</t>
  </si>
  <si>
    <t>Převodník M-BUS</t>
  </si>
  <si>
    <t>Kabelový žlab 200/50 vč.konstrukce</t>
  </si>
  <si>
    <t>Kabel JYSTY 750 V 2x2x0,8 mm2</t>
  </si>
  <si>
    <t>Regulátor PLC AO: 2, DI: 2, DO: 12, Faktor modulu: DIN-RAIL,Vstup: true, Výstup: true, Analog: true, Binary: true] 4x RS845</t>
  </si>
  <si>
    <t>Rozvaděč RD (MaR)</t>
  </si>
  <si>
    <t>Hala 15, VFU Brno Palackého</t>
  </si>
  <si>
    <t>VFU</t>
  </si>
  <si>
    <t>Servopohon ventilu 24V, 0-10V</t>
  </si>
  <si>
    <t>13.</t>
  </si>
  <si>
    <t>21.</t>
  </si>
  <si>
    <t>28.</t>
  </si>
  <si>
    <t>29.</t>
  </si>
  <si>
    <t>30.</t>
  </si>
  <si>
    <t>31.</t>
  </si>
  <si>
    <t>32.</t>
  </si>
  <si>
    <t>33.</t>
  </si>
  <si>
    <t>34.</t>
  </si>
  <si>
    <t>42.</t>
  </si>
  <si>
    <t xml:space="preserve">Měřič tlaku jímkový  </t>
  </si>
  <si>
    <t>Čidlo zaplavení kotelny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</si>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</sst>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9" fillId="0" borderId="0" xfId="3" applyAlignment="1">
      <alignment horizontal="centerContinuous"/>
    </xf>
    <xf numFmtId="0" fontId="9" fillId="0" borderId="0" xfId="3"/>
    <xf numFmtId="0" fontId="9" fillId="0" borderId="37" xfId="3" applyBorder="1"/>
    <xf numFmtId="0" fontId="9" fillId="0" borderId="38" xfId="3" applyBorder="1"/>
    <xf numFmtId="0" fontId="9" fillId="0" borderId="39" xfId="3" applyBorder="1"/>
    <xf numFmtId="49" fontId="11" fillId="5" borderId="40" xfId="3" applyNumberFormat="1" applyFont="1" applyFill="1" applyBorder="1"/>
    <xf numFmtId="0" fontId="12" fillId="5" borderId="0" xfId="3" applyFont="1" applyFill="1" applyBorder="1"/>
    <xf numFmtId="0" fontId="9" fillId="5" borderId="0" xfId="3" applyFill="1" applyBorder="1"/>
    <xf numFmtId="0" fontId="9" fillId="0" borderId="0" xfId="3" applyBorder="1"/>
    <xf numFmtId="0" fontId="9" fillId="0" borderId="41" xfId="3" applyBorder="1"/>
    <xf numFmtId="0" fontId="9" fillId="0" borderId="42" xfId="3" applyBorder="1"/>
    <xf numFmtId="0" fontId="9" fillId="0" borderId="43" xfId="3" applyBorder="1"/>
    <xf numFmtId="0" fontId="9" fillId="0" borderId="16" xfId="3" applyBorder="1"/>
    <xf numFmtId="0" fontId="9" fillId="0" borderId="44" xfId="3" applyBorder="1"/>
    <xf numFmtId="49" fontId="9" fillId="0" borderId="24" xfId="3" applyNumberFormat="1" applyBorder="1" applyAlignment="1">
      <alignment horizontal="left"/>
    </xf>
    <xf numFmtId="0" fontId="9" fillId="0" borderId="16" xfId="3" applyNumberFormat="1" applyBorder="1"/>
    <xf numFmtId="0" fontId="9" fillId="0" borderId="43" xfId="3" applyNumberFormat="1" applyBorder="1"/>
    <xf numFmtId="0" fontId="9" fillId="0" borderId="44" xfId="3" applyNumberFormat="1" applyBorder="1"/>
    <xf numFmtId="0" fontId="9" fillId="0" borderId="0" xfId="3" applyNumberFormat="1"/>
    <xf numFmtId="3" fontId="9" fillId="0" borderId="44" xfId="3" applyNumberFormat="1" applyBorder="1"/>
    <xf numFmtId="0" fontId="9" fillId="0" borderId="46" xfId="3" applyBorder="1"/>
    <xf numFmtId="0" fontId="9" fillId="0" borderId="45" xfId="3" applyBorder="1"/>
    <xf numFmtId="0" fontId="9" fillId="0" borderId="15" xfId="3" applyBorder="1"/>
    <xf numFmtId="0" fontId="9" fillId="0" borderId="47" xfId="3" applyBorder="1"/>
    <xf numFmtId="0" fontId="9" fillId="0" borderId="40" xfId="3" applyBorder="1"/>
    <xf numFmtId="0" fontId="9" fillId="0" borderId="24" xfId="3" applyBorder="1"/>
    <xf numFmtId="3" fontId="9" fillId="0" borderId="0" xfId="3" applyNumberFormat="1"/>
    <xf numFmtId="0" fontId="15" fillId="0" borderId="51" xfId="3" applyFont="1" applyBorder="1" applyAlignment="1">
      <alignment horizontal="centerContinuous" vertical="center"/>
    </xf>
    <xf numFmtId="0" fontId="9" fillId="0" borderId="51" xfId="3" applyBorder="1" applyAlignment="1">
      <alignment horizontal="centerContinuous" vertical="center"/>
    </xf>
    <xf numFmtId="0" fontId="9" fillId="0" borderId="52" xfId="3" applyBorder="1" applyAlignment="1">
      <alignment horizontal="centerContinuous" vertical="center"/>
    </xf>
    <xf numFmtId="0" fontId="14" fillId="0" borderId="53" xfId="3" applyFont="1" applyBorder="1" applyAlignment="1">
      <alignment horizontal="left"/>
    </xf>
    <xf numFmtId="0" fontId="9" fillId="0" borderId="55" xfId="3" applyBorder="1" applyAlignment="1">
      <alignment horizontal="centerContinuous"/>
    </xf>
    <xf numFmtId="0" fontId="14" fillId="0" borderId="54" xfId="3" applyFont="1" applyBorder="1" applyAlignment="1">
      <alignment horizontal="centerContinuous"/>
    </xf>
    <xf numFmtId="0" fontId="9" fillId="0" borderId="54" xfId="3" applyBorder="1" applyAlignment="1">
      <alignment horizontal="centerContinuous"/>
    </xf>
    <xf numFmtId="3" fontId="9" fillId="0" borderId="11" xfId="3" applyNumberFormat="1" applyBorder="1"/>
    <xf numFmtId="0" fontId="9" fillId="0" borderId="57" xfId="3" applyBorder="1"/>
    <xf numFmtId="3" fontId="9" fillId="0" borderId="58" xfId="3" applyNumberFormat="1" applyBorder="1"/>
    <xf numFmtId="0" fontId="9" fillId="0" borderId="59" xfId="3" applyBorder="1"/>
    <xf numFmtId="3" fontId="9" fillId="0" borderId="45" xfId="3" applyNumberFormat="1" applyBorder="1"/>
    <xf numFmtId="0" fontId="9" fillId="0" borderId="9" xfId="3" applyBorder="1"/>
    <xf numFmtId="0" fontId="9" fillId="0" borderId="60" xfId="3" applyBorder="1"/>
    <xf numFmtId="0" fontId="8" fillId="0" borderId="46" xfId="3" applyFont="1" applyBorder="1"/>
    <xf numFmtId="3" fontId="9" fillId="0" borderId="10" xfId="3" applyNumberFormat="1" applyBorder="1"/>
    <xf numFmtId="0" fontId="9" fillId="0" borderId="61" xfId="3" applyBorder="1"/>
    <xf numFmtId="3" fontId="9" fillId="0" borderId="62" xfId="3" applyNumberFormat="1" applyBorder="1"/>
    <xf numFmtId="0" fontId="9" fillId="0" borderId="7" xfId="3" applyBorder="1"/>
    <xf numFmtId="0" fontId="9" fillId="0" borderId="36" xfId="3" applyBorder="1"/>
    <xf numFmtId="0" fontId="9" fillId="0" borderId="16" xfId="3" applyNumberFormat="1" applyBorder="1" applyAlignment="1">
      <alignment horizontal="right"/>
    </xf>
    <xf numFmtId="165" fontId="9" fillId="0" borderId="45" xfId="3" applyNumberFormat="1" applyBorder="1"/>
    <xf numFmtId="165" fontId="9" fillId="0" borderId="0" xfId="3" applyNumberFormat="1" applyBorder="1"/>
    <xf numFmtId="0" fontId="15" fillId="0" borderId="61" xfId="3" applyFont="1" applyFill="1" applyBorder="1"/>
    <xf numFmtId="0" fontId="15" fillId="0" borderId="62" xfId="3" applyFont="1" applyFill="1" applyBorder="1"/>
    <xf numFmtId="0" fontId="15" fillId="0" borderId="13" xfId="3" applyFont="1" applyFill="1" applyBorder="1"/>
    <xf numFmtId="165" fontId="15" fillId="0" borderId="62" xfId="3" applyNumberFormat="1" applyFont="1" applyFill="1" applyBorder="1"/>
    <xf numFmtId="0" fontId="15" fillId="0" borderId="63" xfId="3" applyFont="1" applyFill="1" applyBorder="1"/>
    <xf numFmtId="0" fontId="15" fillId="0" borderId="0" xfId="3" applyFont="1"/>
    <xf numFmtId="0" fontId="9" fillId="0" borderId="0" xfId="3" applyAlignment="1">
      <alignment vertical="justify"/>
    </xf>
    <xf numFmtId="0" fontId="12" fillId="0" borderId="66" xfId="1" applyFont="1" applyBorder="1"/>
    <xf numFmtId="0" fontId="4" fillId="0" borderId="66" xfId="1" applyBorder="1"/>
    <xf numFmtId="0" fontId="4" fillId="0" borderId="66" xfId="1" applyBorder="1" applyAlignment="1">
      <alignment horizontal="right"/>
    </xf>
    <xf numFmtId="0" fontId="4" fillId="0" borderId="66" xfId="1" applyFont="1" applyBorder="1"/>
    <xf numFmtId="0" fontId="9" fillId="0" borderId="67" xfId="3" applyNumberFormat="1" applyBorder="1"/>
    <xf numFmtId="0" fontId="12" fillId="0" borderId="70" xfId="1" applyFont="1" applyBorder="1"/>
    <xf numFmtId="0" fontId="4" fillId="0" borderId="70" xfId="1" applyBorder="1"/>
    <xf numFmtId="0" fontId="4" fillId="0" borderId="70" xfId="1" applyBorder="1" applyAlignment="1">
      <alignment horizontal="right"/>
    </xf>
    <xf numFmtId="49" fontId="10" fillId="0" borderId="0" xfId="3" applyNumberFormat="1" applyFont="1" applyAlignment="1">
      <alignment horizontal="centerContinuous"/>
    </xf>
    <xf numFmtId="0" fontId="10" fillId="0" borderId="0" xfId="3" applyFont="1" applyBorder="1" applyAlignment="1">
      <alignment horizontal="centerContinuous"/>
    </xf>
    <xf numFmtId="49" fontId="14" fillId="0" borderId="53" xfId="3" applyNumberFormat="1" applyFont="1" applyFill="1" applyBorder="1"/>
    <xf numFmtId="0" fontId="14" fillId="0" borderId="54" xfId="3" applyFont="1" applyFill="1" applyBorder="1"/>
    <xf numFmtId="0" fontId="14" fillId="0" borderId="55" xfId="3" applyFont="1" applyFill="1" applyBorder="1"/>
    <xf numFmtId="0" fontId="14" fillId="0" borderId="32" xfId="3" applyFont="1" applyFill="1" applyBorder="1"/>
    <xf numFmtId="0" fontId="14" fillId="0" borderId="30" xfId="3" applyFont="1" applyFill="1" applyBorder="1"/>
    <xf numFmtId="0" fontId="14" fillId="0" borderId="31" xfId="3" applyFont="1" applyFill="1" applyBorder="1"/>
    <xf numFmtId="49" fontId="7" fillId="0" borderId="40" xfId="3" applyNumberFormat="1" applyFont="1" applyFill="1" applyBorder="1"/>
    <xf numFmtId="0" fontId="7" fillId="0" borderId="0" xfId="3" applyFont="1" applyFill="1" applyBorder="1"/>
    <xf numFmtId="0" fontId="9" fillId="0" borderId="0" xfId="3" applyFill="1" applyBorder="1"/>
    <xf numFmtId="3" fontId="8" fillId="0" borderId="41" xfId="3" applyNumberFormat="1" applyFont="1" applyFill="1" applyBorder="1"/>
    <xf numFmtId="3" fontId="8" fillId="0" borderId="23" xfId="3" applyNumberFormat="1" applyFont="1" applyFill="1" applyBorder="1"/>
    <xf numFmtId="3" fontId="8" fillId="0" borderId="20" xfId="3" applyNumberFormat="1" applyFont="1" applyFill="1" applyBorder="1"/>
    <xf numFmtId="3" fontId="8" fillId="0" borderId="22" xfId="3" applyNumberFormat="1" applyFont="1" applyFill="1" applyBorder="1"/>
    <xf numFmtId="0" fontId="14" fillId="0" borderId="53" xfId="3" applyFont="1" applyFill="1" applyBorder="1"/>
    <xf numFmtId="3" fontId="14" fillId="0" borderId="55" xfId="3" applyNumberFormat="1" applyFont="1" applyFill="1" applyBorder="1"/>
    <xf numFmtId="3" fontId="14" fillId="0" borderId="32" xfId="3" applyNumberFormat="1" applyFont="1" applyFill="1" applyBorder="1"/>
    <xf numFmtId="3" fontId="14" fillId="0" borderId="30" xfId="3" applyNumberFormat="1" applyFont="1" applyFill="1" applyBorder="1"/>
    <xf numFmtId="3" fontId="14" fillId="0" borderId="31" xfId="3" applyNumberFormat="1" applyFont="1" applyFill="1" applyBorder="1"/>
    <xf numFmtId="0" fontId="14" fillId="0" borderId="0" xfId="3" applyFont="1"/>
    <xf numFmtId="0" fontId="10" fillId="0" borderId="0" xfId="3" applyFont="1" applyFill="1" applyAlignment="1">
      <alignment horizontal="centerContinuous"/>
    </xf>
    <xf numFmtId="3" fontId="10" fillId="0" borderId="0" xfId="3" applyNumberFormat="1" applyFont="1" applyFill="1" applyAlignment="1">
      <alignment horizontal="centerContinuous"/>
    </xf>
    <xf numFmtId="0" fontId="9" fillId="0" borderId="0" xfId="3" applyFill="1"/>
    <xf numFmtId="0" fontId="16" fillId="0" borderId="57" xfId="3" applyFont="1" applyFill="1" applyBorder="1"/>
    <xf numFmtId="0" fontId="16" fillId="0" borderId="58" xfId="3" applyFont="1" applyFill="1" applyBorder="1"/>
    <xf numFmtId="0" fontId="9" fillId="0" borderId="72" xfId="3" applyFill="1" applyBorder="1"/>
    <xf numFmtId="0" fontId="16" fillId="0" borderId="25" xfId="3" applyFont="1" applyFill="1" applyBorder="1" applyAlignment="1">
      <alignment horizontal="right"/>
    </xf>
    <xf numFmtId="0" fontId="16" fillId="0" borderId="58" xfId="3" applyFont="1" applyFill="1" applyBorder="1" applyAlignment="1">
      <alignment horizontal="right"/>
    </xf>
    <xf numFmtId="0" fontId="16" fillId="0" borderId="59" xfId="3" applyFont="1" applyFill="1" applyBorder="1" applyAlignment="1">
      <alignment horizontal="center"/>
    </xf>
    <xf numFmtId="4" fontId="17" fillId="0" borderId="72" xfId="3" applyNumberFormat="1" applyFont="1" applyFill="1" applyBorder="1" applyAlignment="1">
      <alignment horizontal="right"/>
    </xf>
    <xf numFmtId="0" fontId="8" fillId="0" borderId="60" xfId="3" applyFont="1" applyFill="1" applyBorder="1"/>
    <xf numFmtId="0" fontId="8" fillId="0" borderId="48" xfId="3" applyFont="1" applyFill="1" applyBorder="1"/>
    <xf numFmtId="0" fontId="8" fillId="0" borderId="49" xfId="3" applyFont="1" applyFill="1" applyBorder="1"/>
    <xf numFmtId="3" fontId="8" fillId="0" borderId="28" xfId="3" applyNumberFormat="1" applyFont="1" applyFill="1" applyBorder="1" applyAlignment="1">
      <alignment horizontal="right"/>
    </xf>
    <xf numFmtId="166" fontId="8" fillId="0" borderId="2" xfId="3" applyNumberFormat="1" applyFont="1" applyFill="1" applyBorder="1" applyAlignment="1">
      <alignment horizontal="right"/>
    </xf>
    <xf numFmtId="3" fontId="8" fillId="0" borderId="8" xfId="3" applyNumberFormat="1" applyFont="1" applyFill="1" applyBorder="1" applyAlignment="1">
      <alignment horizontal="right"/>
    </xf>
    <xf numFmtId="3" fontId="8" fillId="0" borderId="49" xfId="3" applyNumberFormat="1" applyFont="1" applyFill="1" applyBorder="1" applyAlignment="1">
      <alignment horizontal="right"/>
    </xf>
    <xf numFmtId="0" fontId="9" fillId="0" borderId="61" xfId="3" applyFill="1" applyBorder="1"/>
    <xf numFmtId="0" fontId="14" fillId="0" borderId="62" xfId="3" applyFont="1" applyFill="1" applyBorder="1"/>
    <xf numFmtId="0" fontId="9" fillId="0" borderId="62" xfId="3" applyFill="1" applyBorder="1"/>
    <xf numFmtId="4" fontId="9" fillId="0" borderId="73" xfId="3" applyNumberFormat="1" applyFill="1" applyBorder="1"/>
    <xf numFmtId="4" fontId="9" fillId="0" borderId="61" xfId="3" applyNumberFormat="1" applyFill="1" applyBorder="1"/>
    <xf numFmtId="4" fontId="9" fillId="0" borderId="62" xfId="3" applyNumberFormat="1" applyFill="1" applyBorder="1"/>
    <xf numFmtId="3" fontId="7" fillId="0" borderId="0" xfId="3" applyNumberFormat="1" applyFont="1"/>
    <xf numFmtId="4" fontId="7" fillId="0" borderId="0" xfId="3" applyNumberFormat="1" applyFont="1"/>
    <xf numFmtId="4" fontId="9" fillId="0" borderId="0" xfId="3" applyNumberFormat="1"/>
    <xf numFmtId="0" fontId="18" fillId="0" borderId="0" xfId="0" applyFont="1" applyAlignment="1">
      <alignment vertical="center"/>
    </xf>
    <xf numFmtId="3" fontId="14" fillId="0" borderId="73" xfId="3" applyNumberFormat="1" applyFont="1" applyFill="1" applyBorder="1" applyAlignment="1">
      <alignment horizontal="right"/>
    </xf>
    <xf numFmtId="0" fontId="5" fillId="0" borderId="0" xfId="3" applyFont="1" applyAlignment="1">
      <alignment vertical="top"/>
    </xf>
    <xf numFmtId="0" fontId="21" fillId="0" borderId="75" xfId="0" applyFont="1" applyFill="1" applyBorder="1" applyAlignment="1">
      <alignment vertical="center"/>
    </xf>
    <xf numFmtId="0" fontId="10" fillId="0" borderId="42" xfId="3" applyFont="1" applyBorder="1" applyAlignment="1">
      <alignment horizontal="centerContinuous" vertical="center"/>
    </xf>
    <xf numFmtId="0" fontId="9" fillId="0" borderId="33" xfId="3" applyBorder="1"/>
    <xf numFmtId="49" fontId="9" fillId="5" borderId="56" xfId="3" applyNumberFormat="1" applyFill="1" applyBorder="1"/>
    <xf numFmtId="0" fontId="9" fillId="0" borderId="82" xfId="3" applyBorder="1"/>
    <xf numFmtId="0" fontId="15" fillId="0" borderId="50" xfId="3" applyFont="1" applyBorder="1" applyAlignment="1">
      <alignment horizontal="centerContinuous" vertical="center"/>
    </xf>
    <xf numFmtId="0" fontId="9" fillId="0" borderId="53" xfId="3" applyBorder="1" applyAlignment="1">
      <alignment horizontal="left"/>
    </xf>
    <xf numFmtId="0" fontId="9" fillId="0" borderId="40" xfId="3" applyBorder="1" applyAlignment="1">
      <alignment horizontal="right"/>
    </xf>
    <xf numFmtId="164" fontId="9" fillId="0" borderId="40" xfId="3" applyNumberFormat="1" applyBorder="1"/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167" fontId="23" fillId="0" borderId="0" xfId="0" applyNumberFormat="1" applyFont="1" applyAlignment="1">
      <alignment horizontal="right" vertical="center" wrapText="1"/>
    </xf>
    <xf numFmtId="167" fontId="22" fillId="2" borderId="4" xfId="0" applyNumberFormat="1" applyFont="1" applyFill="1" applyBorder="1" applyAlignment="1">
      <alignment horizontal="right" vertical="center" wrapText="1"/>
    </xf>
    <xf numFmtId="167" fontId="22" fillId="2" borderId="6" xfId="0" applyNumberFormat="1" applyFont="1" applyFill="1" applyBorder="1" applyAlignment="1">
      <alignment horizontal="right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NumberFormat="1" applyFont="1" applyFill="1" applyBorder="1" applyAlignment="1">
      <alignment horizontal="center" vertical="center" wrapText="1"/>
    </xf>
    <xf numFmtId="167" fontId="22" fillId="4" borderId="19" xfId="0" applyNumberFormat="1" applyFont="1" applyFill="1" applyBorder="1" applyAlignment="1">
      <alignment horizontal="right" vertical="center" wrapText="1"/>
    </xf>
    <xf numFmtId="167" fontId="22" fillId="4" borderId="21" xfId="0" applyNumberFormat="1" applyFont="1" applyFill="1" applyBorder="1" applyAlignment="1">
      <alignment horizontal="right" vertical="center" wrapText="1"/>
    </xf>
    <xf numFmtId="0" fontId="22" fillId="3" borderId="25" xfId="0" applyFont="1" applyFill="1" applyBorder="1" applyAlignment="1">
      <alignment horizontal="center" vertical="center" wrapText="1"/>
    </xf>
    <xf numFmtId="0" fontId="25" fillId="3" borderId="26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6" xfId="0" applyNumberFormat="1" applyFont="1" applyFill="1" applyBorder="1" applyAlignment="1">
      <alignment horizontal="center" vertical="center" wrapText="1"/>
    </xf>
    <xf numFmtId="167" fontId="22" fillId="3" borderId="26" xfId="0" applyNumberFormat="1" applyFont="1" applyFill="1" applyBorder="1" applyAlignment="1">
      <alignment horizontal="right" vertical="center" wrapText="1"/>
    </xf>
    <xf numFmtId="167" fontId="22" fillId="3" borderId="27" xfId="0" applyNumberFormat="1" applyFont="1" applyFill="1" applyBorder="1" applyAlignment="1">
      <alignment horizontal="right" vertical="center" wrapText="1"/>
    </xf>
    <xf numFmtId="0" fontId="23" fillId="0" borderId="29" xfId="0" applyFont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/>
    </xf>
    <xf numFmtId="0" fontId="7" fillId="0" borderId="2" xfId="1" applyFont="1" applyFill="1" applyBorder="1" applyAlignment="1">
      <alignment vertical="top"/>
    </xf>
    <xf numFmtId="49" fontId="26" fillId="0" borderId="2" xfId="1" applyNumberFormat="1" applyFont="1" applyFill="1" applyBorder="1" applyAlignment="1">
      <alignment horizontal="center" vertical="top" wrapText="1" shrinkToFit="1"/>
    </xf>
    <xf numFmtId="0" fontId="26" fillId="0" borderId="2" xfId="1" applyNumberFormat="1" applyFont="1" applyFill="1" applyBorder="1" applyAlignment="1">
      <alignment horizontal="right" vertical="top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7" fillId="0" borderId="2" xfId="1" applyFont="1" applyFill="1" applyBorder="1" applyAlignment="1"/>
    <xf numFmtId="49" fontId="26" fillId="0" borderId="2" xfId="1" applyNumberFormat="1" applyFont="1" applyFill="1" applyBorder="1" applyAlignment="1">
      <alignment horizontal="center" shrinkToFit="1"/>
    </xf>
    <xf numFmtId="0" fontId="26" fillId="0" borderId="2" xfId="1" applyNumberFormat="1" applyFont="1" applyFill="1" applyBorder="1" applyAlignment="1">
      <alignment horizontal="right"/>
    </xf>
    <xf numFmtId="167" fontId="24" fillId="0" borderId="2" xfId="0" applyNumberFormat="1" applyFont="1" applyFill="1" applyBorder="1" applyAlignment="1">
      <alignment horizontal="right" vertical="center" wrapText="1"/>
    </xf>
    <xf numFmtId="49" fontId="20" fillId="0" borderId="2" xfId="1" applyNumberFormat="1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49" fontId="20" fillId="0" borderId="2" xfId="1" applyNumberFormat="1" applyFont="1" applyFill="1" applyBorder="1" applyAlignment="1">
      <alignment horizontal="center" shrinkToFit="1"/>
    </xf>
    <xf numFmtId="0" fontId="7" fillId="0" borderId="2" xfId="0" applyFont="1" applyBorder="1" applyAlignment="1">
      <alignment horizontal="right"/>
    </xf>
    <xf numFmtId="4" fontId="20" fillId="0" borderId="2" xfId="0" applyNumberFormat="1" applyFont="1" applyFill="1" applyBorder="1" applyAlignment="1">
      <alignment vertical="center" wrapText="1"/>
    </xf>
    <xf numFmtId="0" fontId="20" fillId="0" borderId="2" xfId="1" applyFont="1" applyFill="1" applyBorder="1" applyAlignment="1">
      <alignment wrapText="1"/>
    </xf>
    <xf numFmtId="4" fontId="20" fillId="0" borderId="2" xfId="1" applyNumberFormat="1" applyFont="1" applyFill="1" applyBorder="1" applyAlignment="1">
      <alignment horizontal="right"/>
    </xf>
    <xf numFmtId="0" fontId="25" fillId="0" borderId="75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75" xfId="0" applyNumberFormat="1" applyFont="1" applyFill="1" applyBorder="1" applyAlignment="1">
      <alignment vertical="center" wrapText="1"/>
    </xf>
    <xf numFmtId="167" fontId="22" fillId="0" borderId="75" xfId="0" applyNumberFormat="1" applyFont="1" applyFill="1" applyBorder="1" applyAlignment="1">
      <alignment horizontal="right" vertical="center" wrapText="1"/>
    </xf>
    <xf numFmtId="167" fontId="22" fillId="0" borderId="76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2" fillId="0" borderId="11" xfId="0" applyNumberFormat="1" applyFont="1" applyFill="1" applyBorder="1" applyAlignment="1">
      <alignment horizontal="right" vertical="center" wrapText="1"/>
    </xf>
    <xf numFmtId="0" fontId="20" fillId="0" borderId="2" xfId="2" applyFont="1" applyBorder="1" applyAlignment="1"/>
    <xf numFmtId="0" fontId="20" fillId="0" borderId="2" xfId="2" applyFont="1" applyBorder="1" applyAlignment="1">
      <alignment horizontal="center"/>
    </xf>
    <xf numFmtId="0" fontId="20" fillId="0" borderId="2" xfId="0" applyFont="1" applyBorder="1"/>
    <xf numFmtId="0" fontId="25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vertical="center" wrapText="1"/>
    </xf>
    <xf numFmtId="167" fontId="22" fillId="0" borderId="5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  <xf numFmtId="167" fontId="22" fillId="2" borderId="81" xfId="0" applyNumberFormat="1" applyFont="1" applyFill="1" applyBorder="1" applyAlignment="1">
      <alignment horizontal="right" vertical="center" wrapText="1"/>
    </xf>
    <xf numFmtId="167" fontId="22" fillId="2" borderId="76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NumberFormat="1" applyFont="1" applyAlignment="1">
      <alignment vertical="center" wrapText="1"/>
    </xf>
    <xf numFmtId="0" fontId="20" fillId="0" borderId="2" xfId="0" applyFont="1" applyFill="1" applyBorder="1" applyProtection="1">
      <protection hidden="1"/>
    </xf>
    <xf numFmtId="0" fontId="20" fillId="0" borderId="2" xfId="0" applyFont="1" applyBorder="1" applyAlignment="1">
      <alignment horizontal="justify" vertical="top" wrapText="1"/>
    </xf>
    <xf numFmtId="0" fontId="20" fillId="0" borderId="2" xfId="0" applyFont="1" applyBorder="1" applyAlignment="1">
      <alignment horizontal="justify" wrapText="1"/>
    </xf>
    <xf numFmtId="0" fontId="20" fillId="6" borderId="2" xfId="0" applyFont="1" applyFill="1" applyBorder="1" applyAlignment="1">
      <alignment horizontal="justify"/>
    </xf>
    <xf numFmtId="0" fontId="20" fillId="0" borderId="2" xfId="0" applyFont="1" applyBorder="1" applyAlignment="1">
      <alignment horizontal="justify"/>
    </xf>
    <xf numFmtId="0" fontId="9" fillId="0" borderId="0" xfId="3" applyAlignment="1">
      <alignment horizontal="left" wrapText="1"/>
    </xf>
    <xf numFmtId="0" fontId="9" fillId="0" borderId="0" xfId="3" applyAlignment="1">
      <alignment horizontal="left" vertical="top" wrapText="1"/>
    </xf>
    <xf numFmtId="0" fontId="12" fillId="5" borderId="14" xfId="3" applyFont="1" applyFill="1" applyBorder="1" applyAlignment="1">
      <alignment horizontal="center" wrapText="1"/>
    </xf>
    <xf numFmtId="0" fontId="12" fillId="5" borderId="48" xfId="3" applyFont="1" applyFill="1" applyBorder="1" applyAlignment="1">
      <alignment horizontal="center" wrapText="1"/>
    </xf>
    <xf numFmtId="0" fontId="13" fillId="0" borderId="45" xfId="3" applyFont="1" applyBorder="1" applyAlignment="1">
      <alignment horizontal="left"/>
    </xf>
    <xf numFmtId="0" fontId="13" fillId="0" borderId="9" xfId="3" applyFont="1" applyBorder="1" applyAlignment="1">
      <alignment horizontal="left"/>
    </xf>
    <xf numFmtId="0" fontId="14" fillId="0" borderId="60" xfId="3" applyFont="1" applyBorder="1" applyAlignment="1">
      <alignment horizontal="left"/>
    </xf>
    <xf numFmtId="0" fontId="14" fillId="0" borderId="48" xfId="3" applyFont="1" applyBorder="1" applyAlignment="1">
      <alignment horizontal="left"/>
    </xf>
    <xf numFmtId="0" fontId="14" fillId="0" borderId="49" xfId="3" applyFont="1" applyBorder="1" applyAlignment="1">
      <alignment horizontal="left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69" xfId="1" applyFont="1" applyBorder="1" applyAlignment="1">
      <alignment horizontal="center"/>
    </xf>
    <xf numFmtId="0" fontId="4" fillId="0" borderId="70" xfId="1" applyFont="1" applyBorder="1" applyAlignment="1">
      <alignment horizontal="left"/>
    </xf>
    <xf numFmtId="0" fontId="4" fillId="0" borderId="71" xfId="1" applyFont="1" applyBorder="1" applyAlignment="1">
      <alignment horizontal="left"/>
    </xf>
    <xf numFmtId="0" fontId="9" fillId="0" borderId="0" xfId="3" applyAlignment="1">
      <alignment horizontal="center" vertical="top" wrapText="1"/>
    </xf>
    <xf numFmtId="0" fontId="27" fillId="0" borderId="0" xfId="3" applyFont="1" applyAlignment="1">
      <alignment horizontal="center" vertical="top"/>
    </xf>
    <xf numFmtId="167" fontId="22" fillId="2" borderId="17" xfId="0" applyNumberFormat="1" applyFont="1" applyFill="1" applyBorder="1" applyAlignment="1">
      <alignment horizontal="right" vertical="center" wrapText="1"/>
    </xf>
    <xf numFmtId="167" fontId="22" fillId="2" borderId="18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22" fillId="2" borderId="80" xfId="0" applyFont="1" applyFill="1" applyBorder="1" applyAlignment="1">
      <alignment horizontal="center" vertical="center" wrapText="1"/>
    </xf>
    <xf numFmtId="0" fontId="22" fillId="2" borderId="81" xfId="0" applyFont="1" applyFill="1" applyBorder="1" applyAlignment="1">
      <alignment horizontal="center" vertical="center" wrapText="1"/>
    </xf>
    <xf numFmtId="0" fontId="25" fillId="2" borderId="79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79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7" xfId="0" applyNumberFormat="1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vertical="center" wrapText="1"/>
    </xf>
    <xf numFmtId="49" fontId="20" fillId="2" borderId="2" xfId="1" applyNumberFormat="1" applyFont="1" applyFill="1" applyBorder="1" applyAlignment="1">
      <alignment horizontal="left"/>
    </xf>
    <xf numFmtId="0" fontId="20" fillId="2" borderId="2" xfId="1" applyFont="1" applyFill="1" applyBorder="1" applyAlignment="1">
      <alignment wrapText="1"/>
    </xf>
    <xf numFmtId="49" fontId="20" fillId="2" borderId="2" xfId="1" applyNumberFormat="1" applyFont="1" applyFill="1" applyBorder="1" applyAlignment="1">
      <alignment horizontal="center" shrinkToFit="1"/>
    </xf>
    <xf numFmtId="4" fontId="20" fillId="2" borderId="2" xfId="1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vertical="center" wrapText="1"/>
    </xf>
    <xf numFmtId="167" fontId="23" fillId="2" borderId="12" xfId="0" applyNumberFormat="1" applyFont="1" applyFill="1" applyBorder="1" applyAlignment="1">
      <alignment horizontal="right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tabSelected="1" workbookViewId="0">
      <selection activeCell="D17" sqref="D17"/>
    </sheetView>
  </sheetViews>
  <sheetFormatPr defaultColWidth="8.85546875"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13.5703125" style="8" customWidth="1"/>
    <col min="6" max="6" width="16.5703125" style="8" customWidth="1"/>
    <col min="7" max="7" width="15.28515625" style="8" customWidth="1"/>
    <col min="8" max="16384" width="8.85546875" style="8"/>
  </cols>
  <sheetData>
    <row r="1" spans="1:57" ht="21.75" customHeight="1" x14ac:dyDescent="0.25">
      <c r="A1" s="6" t="s">
        <v>181</v>
      </c>
      <c r="B1" s="7"/>
      <c r="C1" s="7"/>
      <c r="D1" s="7"/>
      <c r="E1" s="7"/>
      <c r="F1" s="7"/>
      <c r="G1" s="7"/>
    </row>
    <row r="2" spans="1:57" ht="15" customHeight="1" thickBot="1" x14ac:dyDescent="0.25"/>
    <row r="3" spans="1:57" ht="12.95" customHeight="1" x14ac:dyDescent="0.2">
      <c r="A3" s="9" t="s">
        <v>59</v>
      </c>
      <c r="B3" s="124"/>
      <c r="C3" s="10" t="s">
        <v>60</v>
      </c>
      <c r="D3" s="10"/>
      <c r="E3" s="10"/>
      <c r="F3" s="10" t="s">
        <v>61</v>
      </c>
      <c r="G3" s="11"/>
    </row>
    <row r="4" spans="1:57" ht="12.95" customHeight="1" x14ac:dyDescent="0.2">
      <c r="A4" s="12"/>
      <c r="B4" s="125"/>
      <c r="C4" s="13" t="s">
        <v>159</v>
      </c>
      <c r="D4" s="14"/>
      <c r="E4" s="14"/>
      <c r="F4" s="15"/>
      <c r="G4" s="16"/>
    </row>
    <row r="5" spans="1:57" ht="12.95" customHeight="1" x14ac:dyDescent="0.2">
      <c r="A5" s="17" t="s">
        <v>62</v>
      </c>
      <c r="B5" s="126"/>
      <c r="C5" s="18" t="s">
        <v>63</v>
      </c>
      <c r="D5" s="18"/>
      <c r="E5" s="18"/>
      <c r="F5" s="19" t="s">
        <v>64</v>
      </c>
      <c r="G5" s="20"/>
    </row>
    <row r="6" spans="1:57" ht="12.95" customHeight="1" x14ac:dyDescent="0.2">
      <c r="A6" s="12"/>
      <c r="B6" s="125"/>
      <c r="C6" s="212" t="s">
        <v>166</v>
      </c>
      <c r="D6" s="213"/>
      <c r="E6" s="213"/>
      <c r="F6" s="21"/>
      <c r="G6" s="16"/>
    </row>
    <row r="7" spans="1:57" x14ac:dyDescent="0.2">
      <c r="A7" s="17" t="s">
        <v>65</v>
      </c>
      <c r="B7" s="17"/>
      <c r="C7" s="214" t="s">
        <v>66</v>
      </c>
      <c r="D7" s="215"/>
      <c r="E7" s="22" t="s">
        <v>67</v>
      </c>
      <c r="F7" s="23"/>
      <c r="G7" s="24">
        <v>0</v>
      </c>
      <c r="H7" s="25"/>
      <c r="I7" s="25"/>
    </row>
    <row r="8" spans="1:57" x14ac:dyDescent="0.2">
      <c r="A8" s="17" t="s">
        <v>68</v>
      </c>
      <c r="B8" s="17"/>
      <c r="C8" s="214" t="s">
        <v>167</v>
      </c>
      <c r="D8" s="215"/>
      <c r="E8" s="19" t="s">
        <v>69</v>
      </c>
      <c r="F8" s="18"/>
      <c r="G8" s="26">
        <f>IF(PocetMJ=0,,ROUND((F30+F32)/PocetMJ,1))</f>
        <v>0</v>
      </c>
    </row>
    <row r="9" spans="1:57" x14ac:dyDescent="0.2">
      <c r="A9" s="27" t="s">
        <v>70</v>
      </c>
      <c r="B9" s="27"/>
      <c r="C9" s="28"/>
      <c r="D9" s="28"/>
      <c r="E9" s="29" t="s">
        <v>71</v>
      </c>
      <c r="F9" s="28"/>
      <c r="G9" s="30"/>
    </row>
    <row r="10" spans="1:57" x14ac:dyDescent="0.2">
      <c r="A10" s="31" t="s">
        <v>72</v>
      </c>
      <c r="B10" s="31"/>
      <c r="C10" s="15"/>
      <c r="D10" s="15"/>
      <c r="E10" s="32" t="s">
        <v>73</v>
      </c>
      <c r="F10" s="15"/>
      <c r="G10" s="16"/>
      <c r="BA10" s="33"/>
      <c r="BB10" s="33"/>
      <c r="BC10" s="33"/>
      <c r="BD10" s="33"/>
      <c r="BE10" s="33"/>
    </row>
    <row r="11" spans="1:57" x14ac:dyDescent="0.2">
      <c r="A11" s="31"/>
      <c r="B11" s="216" t="s">
        <v>74</v>
      </c>
      <c r="C11" s="217"/>
      <c r="D11" s="218"/>
      <c r="E11" s="15"/>
      <c r="F11" s="15"/>
      <c r="G11" s="16"/>
    </row>
    <row r="12" spans="1:57" ht="28.5" customHeight="1" thickBot="1" x14ac:dyDescent="0.25">
      <c r="A12" s="123" t="s">
        <v>75</v>
      </c>
      <c r="B12" s="127"/>
      <c r="C12" s="34"/>
      <c r="D12" s="34"/>
      <c r="E12" s="35"/>
      <c r="F12" s="35"/>
      <c r="G12" s="36"/>
    </row>
    <row r="13" spans="1:57" ht="17.25" customHeight="1" thickBot="1" x14ac:dyDescent="0.25">
      <c r="A13" s="37" t="s">
        <v>76</v>
      </c>
      <c r="B13" s="128"/>
      <c r="C13" s="38"/>
      <c r="D13" s="39" t="s">
        <v>77</v>
      </c>
      <c r="E13" s="40"/>
      <c r="F13" s="40"/>
      <c r="G13" s="38"/>
    </row>
    <row r="14" spans="1:57" ht="15.95" customHeight="1" x14ac:dyDescent="0.2">
      <c r="A14" s="31"/>
      <c r="B14" s="47" t="s">
        <v>78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1" t="s">
        <v>79</v>
      </c>
      <c r="B15" s="47" t="s">
        <v>80</v>
      </c>
      <c r="C15" s="41"/>
      <c r="D15" s="27"/>
      <c r="E15" s="45"/>
      <c r="F15" s="46"/>
      <c r="G15" s="41"/>
    </row>
    <row r="16" spans="1:57" ht="15.95" customHeight="1" x14ac:dyDescent="0.2">
      <c r="A16" s="31" t="s">
        <v>81</v>
      </c>
      <c r="B16" s="47" t="s">
        <v>82</v>
      </c>
      <c r="C16" s="41">
        <f>HSV</f>
        <v>0</v>
      </c>
      <c r="D16" s="27"/>
      <c r="E16" s="45"/>
      <c r="F16" s="46"/>
      <c r="G16" s="41"/>
    </row>
    <row r="17" spans="1:7" ht="15.95" customHeight="1" x14ac:dyDescent="0.2">
      <c r="A17" s="47" t="s">
        <v>83</v>
      </c>
      <c r="B17" s="47" t="s">
        <v>84</v>
      </c>
      <c r="C17" s="41">
        <f>PSV</f>
        <v>0</v>
      </c>
      <c r="D17" s="27"/>
      <c r="E17" s="45"/>
      <c r="F17" s="46"/>
      <c r="G17" s="41"/>
    </row>
    <row r="18" spans="1:7" ht="15.95" customHeight="1" x14ac:dyDescent="0.2">
      <c r="A18" s="47" t="s">
        <v>85</v>
      </c>
      <c r="B18" s="47"/>
      <c r="C18" s="41">
        <f>SUM(C14:C17)</f>
        <v>0</v>
      </c>
      <c r="D18" s="48"/>
      <c r="E18" s="45"/>
      <c r="F18" s="46"/>
      <c r="G18" s="41"/>
    </row>
    <row r="19" spans="1:7" ht="15.95" customHeight="1" x14ac:dyDescent="0.2">
      <c r="A19" s="47"/>
      <c r="B19" s="47"/>
      <c r="C19" s="41"/>
      <c r="D19" s="27"/>
      <c r="E19" s="45"/>
      <c r="F19" s="46"/>
      <c r="G19" s="41"/>
    </row>
    <row r="20" spans="1:7" ht="15.95" customHeight="1" x14ac:dyDescent="0.2">
      <c r="A20" s="47" t="s">
        <v>86</v>
      </c>
      <c r="B20" s="47"/>
      <c r="C20" s="41">
        <f>HZS</f>
        <v>0</v>
      </c>
      <c r="D20" s="27"/>
      <c r="E20" s="45"/>
      <c r="F20" s="46"/>
      <c r="G20" s="41"/>
    </row>
    <row r="21" spans="1:7" ht="15.95" customHeight="1" x14ac:dyDescent="0.2">
      <c r="A21" s="31" t="s">
        <v>87</v>
      </c>
      <c r="B21" s="31"/>
      <c r="C21" s="41">
        <f>C18+C20</f>
        <v>0</v>
      </c>
      <c r="D21" s="27" t="s">
        <v>88</v>
      </c>
      <c r="E21" s="45"/>
      <c r="F21" s="46"/>
      <c r="G21" s="41">
        <f>Rekapitulace!H15</f>
        <v>0</v>
      </c>
    </row>
    <row r="22" spans="1:7" ht="15.95" customHeight="1" thickBot="1" x14ac:dyDescent="0.25">
      <c r="A22" s="27" t="s">
        <v>89</v>
      </c>
      <c r="B22" s="27"/>
      <c r="C22" s="49">
        <f>C21+G22</f>
        <v>0</v>
      </c>
      <c r="D22" s="50" t="s">
        <v>90</v>
      </c>
      <c r="E22" s="51"/>
      <c r="F22" s="52"/>
      <c r="G22" s="41">
        <f>G21</f>
        <v>0</v>
      </c>
    </row>
    <row r="23" spans="1:7" x14ac:dyDescent="0.2">
      <c r="A23" s="9" t="s">
        <v>91</v>
      </c>
      <c r="B23" s="9"/>
      <c r="C23" s="53" t="s">
        <v>92</v>
      </c>
      <c r="D23" s="10"/>
      <c r="E23" s="53" t="s">
        <v>93</v>
      </c>
      <c r="F23" s="10"/>
      <c r="G23" s="11"/>
    </row>
    <row r="24" spans="1:7" x14ac:dyDescent="0.2">
      <c r="A24" s="17"/>
      <c r="B24" s="17"/>
      <c r="C24" s="19" t="s">
        <v>94</v>
      </c>
      <c r="D24" s="18"/>
      <c r="E24" s="19" t="s">
        <v>94</v>
      </c>
      <c r="F24" s="18"/>
      <c r="G24" s="20"/>
    </row>
    <row r="25" spans="1:7" x14ac:dyDescent="0.2">
      <c r="A25" s="31" t="s">
        <v>95</v>
      </c>
      <c r="B25" s="129"/>
      <c r="C25" s="32" t="s">
        <v>95</v>
      </c>
      <c r="D25" s="15"/>
      <c r="E25" s="32" t="s">
        <v>95</v>
      </c>
      <c r="F25" s="15"/>
      <c r="G25" s="16"/>
    </row>
    <row r="26" spans="1:7" x14ac:dyDescent="0.2">
      <c r="A26" s="31"/>
      <c r="B26" s="130">
        <v>43533</v>
      </c>
      <c r="C26" s="32" t="s">
        <v>96</v>
      </c>
      <c r="D26" s="15"/>
      <c r="E26" s="32" t="s">
        <v>97</v>
      </c>
      <c r="F26" s="15"/>
      <c r="G26" s="16"/>
    </row>
    <row r="27" spans="1:7" x14ac:dyDescent="0.2">
      <c r="A27" s="31"/>
      <c r="B27" s="31" t="s">
        <v>98</v>
      </c>
      <c r="C27" s="32"/>
      <c r="D27" s="15"/>
      <c r="E27" s="32"/>
      <c r="F27" s="15"/>
      <c r="G27" s="16"/>
    </row>
    <row r="28" spans="1:7" ht="97.5" customHeight="1" x14ac:dyDescent="0.2">
      <c r="A28" s="31"/>
      <c r="B28" s="31"/>
      <c r="C28" s="32"/>
      <c r="D28" s="15"/>
      <c r="E28" s="32"/>
      <c r="F28" s="15"/>
      <c r="G28" s="16"/>
    </row>
    <row r="29" spans="1:7" x14ac:dyDescent="0.2">
      <c r="A29" s="17" t="s">
        <v>99</v>
      </c>
      <c r="B29" s="17"/>
      <c r="C29" s="54">
        <v>0</v>
      </c>
      <c r="D29" s="18" t="s">
        <v>100</v>
      </c>
      <c r="E29" s="19"/>
      <c r="F29" s="55">
        <v>0</v>
      </c>
      <c r="G29" s="20"/>
    </row>
    <row r="30" spans="1:7" x14ac:dyDescent="0.2">
      <c r="A30" s="17" t="s">
        <v>99</v>
      </c>
      <c r="B30" s="17"/>
      <c r="C30" s="54">
        <v>10</v>
      </c>
      <c r="D30" s="18" t="s">
        <v>100</v>
      </c>
      <c r="E30" s="19"/>
      <c r="F30" s="55">
        <v>0</v>
      </c>
      <c r="G30" s="20"/>
    </row>
    <row r="31" spans="1:7" x14ac:dyDescent="0.2">
      <c r="A31" s="17" t="s">
        <v>7</v>
      </c>
      <c r="B31" s="17"/>
      <c r="C31" s="54">
        <v>10</v>
      </c>
      <c r="D31" s="18" t="s">
        <v>100</v>
      </c>
      <c r="E31" s="19"/>
      <c r="F31" s="56">
        <f>ROUND(PRODUCT(F30,C31/100),1)</f>
        <v>0</v>
      </c>
      <c r="G31" s="30"/>
    </row>
    <row r="32" spans="1:7" x14ac:dyDescent="0.2">
      <c r="A32" s="17" t="s">
        <v>99</v>
      </c>
      <c r="B32" s="17"/>
      <c r="C32" s="54">
        <v>21</v>
      </c>
      <c r="D32" s="18" t="s">
        <v>100</v>
      </c>
      <c r="E32" s="19"/>
      <c r="F32" s="55">
        <f>C22</f>
        <v>0</v>
      </c>
      <c r="G32" s="20"/>
    </row>
    <row r="33" spans="1:8" x14ac:dyDescent="0.2">
      <c r="A33" s="17" t="s">
        <v>7</v>
      </c>
      <c r="B33" s="17"/>
      <c r="C33" s="54">
        <v>21</v>
      </c>
      <c r="D33" s="18" t="s">
        <v>100</v>
      </c>
      <c r="E33" s="19"/>
      <c r="F33" s="56">
        <f>ROUND(PRODUCT(F32,C33/100),1)</f>
        <v>0</v>
      </c>
      <c r="G33" s="30"/>
    </row>
    <row r="34" spans="1:8" s="62" customFormat="1" ht="19.5" customHeight="1" thickBot="1" x14ac:dyDescent="0.3">
      <c r="A34" s="57" t="s">
        <v>101</v>
      </c>
      <c r="B34" s="57"/>
      <c r="C34" s="58"/>
      <c r="D34" s="58"/>
      <c r="E34" s="59"/>
      <c r="F34" s="60">
        <f>CEILING(SUM(F29:F33),IF(SUM(F29:F33)&gt;=0,1,-1))</f>
        <v>0</v>
      </c>
      <c r="G34" s="61"/>
    </row>
    <row r="36" spans="1:8" ht="33.6" customHeight="1" x14ac:dyDescent="0.2">
      <c r="A36" s="211" t="s">
        <v>113</v>
      </c>
      <c r="B36" s="211"/>
      <c r="C36" s="211"/>
      <c r="D36" s="211"/>
      <c r="E36" s="211"/>
      <c r="F36" s="211"/>
      <c r="G36" s="211"/>
      <c r="H36" s="8" t="s">
        <v>102</v>
      </c>
    </row>
    <row r="37" spans="1:8" ht="12.75" customHeight="1" x14ac:dyDescent="0.2">
      <c r="A37" s="63"/>
      <c r="B37" s="121"/>
      <c r="C37" s="121"/>
      <c r="D37" s="121"/>
      <c r="E37" s="121"/>
      <c r="F37" s="121"/>
      <c r="G37" s="121"/>
      <c r="H37" s="8" t="s">
        <v>102</v>
      </c>
    </row>
    <row r="38" spans="1:8" x14ac:dyDescent="0.2">
      <c r="A38" s="63"/>
      <c r="B38" s="121"/>
      <c r="C38" s="121"/>
      <c r="D38" s="121"/>
      <c r="E38" s="121"/>
      <c r="F38" s="121"/>
      <c r="G38" s="121"/>
      <c r="H38" s="8" t="s">
        <v>102</v>
      </c>
    </row>
    <row r="39" spans="1:8" x14ac:dyDescent="0.2">
      <c r="A39" s="63"/>
      <c r="B39" s="121"/>
      <c r="C39" s="121"/>
      <c r="D39" s="121"/>
      <c r="E39" s="121"/>
      <c r="F39" s="121"/>
      <c r="G39" s="121"/>
      <c r="H39" s="8" t="s">
        <v>102</v>
      </c>
    </row>
    <row r="40" spans="1:8" x14ac:dyDescent="0.2">
      <c r="A40" s="63"/>
      <c r="B40" s="121"/>
      <c r="C40" s="121"/>
      <c r="D40" s="121"/>
      <c r="E40" s="121"/>
      <c r="F40" s="121"/>
      <c r="G40" s="121"/>
      <c r="H40" s="8" t="s">
        <v>102</v>
      </c>
    </row>
    <row r="41" spans="1:8" x14ac:dyDescent="0.2">
      <c r="A41" s="63"/>
      <c r="B41" s="121"/>
      <c r="C41" s="121"/>
      <c r="D41" s="121"/>
      <c r="E41" s="121"/>
      <c r="F41" s="121"/>
      <c r="G41" s="121"/>
      <c r="H41" s="8" t="s">
        <v>102</v>
      </c>
    </row>
    <row r="42" spans="1:8" x14ac:dyDescent="0.2">
      <c r="A42" s="63"/>
      <c r="B42" s="121"/>
      <c r="C42" s="121"/>
      <c r="D42" s="121"/>
      <c r="E42" s="121"/>
      <c r="F42" s="121"/>
      <c r="G42" s="121"/>
      <c r="H42" s="8" t="s">
        <v>102</v>
      </c>
    </row>
    <row r="43" spans="1:8" x14ac:dyDescent="0.2">
      <c r="A43" s="63"/>
      <c r="B43" s="121"/>
      <c r="C43" s="121"/>
      <c r="D43" s="121"/>
      <c r="E43" s="121"/>
      <c r="F43" s="121"/>
      <c r="G43" s="121"/>
      <c r="H43" s="8" t="s">
        <v>102</v>
      </c>
    </row>
    <row r="44" spans="1:8" ht="3" customHeight="1" x14ac:dyDescent="0.2">
      <c r="A44" s="63"/>
      <c r="B44" s="121"/>
      <c r="C44" s="121"/>
      <c r="D44" s="121"/>
      <c r="E44" s="121"/>
      <c r="F44" s="121"/>
      <c r="G44" s="121"/>
      <c r="H44" s="8" t="s">
        <v>102</v>
      </c>
    </row>
    <row r="45" spans="1:8" x14ac:dyDescent="0.2">
      <c r="B45" s="210"/>
      <c r="C45" s="210"/>
      <c r="D45" s="210"/>
      <c r="E45" s="210"/>
      <c r="F45" s="210"/>
      <c r="G45" s="210"/>
    </row>
    <row r="46" spans="1:8" x14ac:dyDescent="0.2">
      <c r="B46" s="210"/>
      <c r="C46" s="210"/>
      <c r="D46" s="210"/>
      <c r="E46" s="210"/>
      <c r="F46" s="210"/>
      <c r="G46" s="210"/>
    </row>
    <row r="47" spans="1:8" x14ac:dyDescent="0.2">
      <c r="B47" s="210"/>
      <c r="C47" s="210"/>
      <c r="D47" s="210"/>
      <c r="E47" s="210"/>
      <c r="F47" s="210"/>
      <c r="G47" s="210"/>
    </row>
    <row r="48" spans="1:8" x14ac:dyDescent="0.2">
      <c r="B48" s="210"/>
      <c r="C48" s="210"/>
      <c r="D48" s="210"/>
      <c r="E48" s="210"/>
      <c r="F48" s="210"/>
      <c r="G48" s="210"/>
    </row>
    <row r="49" spans="2:7" x14ac:dyDescent="0.2">
      <c r="B49" s="210"/>
      <c r="C49" s="210"/>
      <c r="D49" s="210"/>
      <c r="E49" s="210"/>
      <c r="F49" s="210"/>
      <c r="G49" s="210"/>
    </row>
    <row r="50" spans="2:7" x14ac:dyDescent="0.2">
      <c r="B50" s="210"/>
      <c r="C50" s="210"/>
      <c r="D50" s="210"/>
      <c r="E50" s="210"/>
      <c r="F50" s="210"/>
      <c r="G50" s="210"/>
    </row>
    <row r="51" spans="2:7" x14ac:dyDescent="0.2">
      <c r="B51" s="210"/>
      <c r="C51" s="210"/>
      <c r="D51" s="210"/>
      <c r="E51" s="210"/>
      <c r="F51" s="210"/>
      <c r="G51" s="210"/>
    </row>
    <row r="52" spans="2:7" x14ac:dyDescent="0.2">
      <c r="B52" s="210"/>
      <c r="C52" s="210"/>
      <c r="D52" s="210"/>
      <c r="E52" s="210"/>
      <c r="F52" s="210"/>
      <c r="G52" s="210"/>
    </row>
    <row r="53" spans="2:7" x14ac:dyDescent="0.2">
      <c r="B53" s="210"/>
      <c r="C53" s="210"/>
      <c r="D53" s="210"/>
      <c r="E53" s="210"/>
      <c r="F53" s="210"/>
      <c r="G53" s="210"/>
    </row>
    <row r="54" spans="2:7" x14ac:dyDescent="0.2">
      <c r="B54" s="210"/>
      <c r="C54" s="210"/>
      <c r="D54" s="210"/>
      <c r="E54" s="210"/>
      <c r="F54" s="210"/>
      <c r="G54" s="210"/>
    </row>
  </sheetData>
  <mergeCells count="15">
    <mergeCell ref="C6:E6"/>
    <mergeCell ref="C7:D7"/>
    <mergeCell ref="C8:D8"/>
    <mergeCell ref="B11:D11"/>
    <mergeCell ref="B45:G45"/>
    <mergeCell ref="B53:G53"/>
    <mergeCell ref="B54:G54"/>
    <mergeCell ref="A36:G36"/>
    <mergeCell ref="B47:G47"/>
    <mergeCell ref="B48:G48"/>
    <mergeCell ref="B49:G49"/>
    <mergeCell ref="B50:G50"/>
    <mergeCell ref="B51:G51"/>
    <mergeCell ref="B52:G52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6"/>
  <sheetViews>
    <sheetView workbookViewId="0">
      <selection activeCell="G27" sqref="F27:G27"/>
    </sheetView>
  </sheetViews>
  <sheetFormatPr defaultColWidth="8.85546875" defaultRowHeight="12.75" x14ac:dyDescent="0.2"/>
  <cols>
    <col min="1" max="1" width="5.85546875" style="8" customWidth="1"/>
    <col min="2" max="2" width="6.140625" style="8" customWidth="1"/>
    <col min="3" max="3" width="11.42578125" style="8" customWidth="1"/>
    <col min="4" max="4" width="15.85546875" style="8" customWidth="1"/>
    <col min="5" max="5" width="11.28515625" style="8" customWidth="1"/>
    <col min="6" max="6" width="10.85546875" style="8" customWidth="1"/>
    <col min="7" max="7" width="16.5703125" style="8" customWidth="1"/>
    <col min="8" max="8" width="20.28515625" style="8" customWidth="1"/>
    <col min="9" max="16384" width="8.85546875" style="8"/>
  </cols>
  <sheetData>
    <row r="1" spans="1:56" ht="13.5" thickTop="1" x14ac:dyDescent="0.2">
      <c r="A1" s="219" t="s">
        <v>62</v>
      </c>
      <c r="B1" s="220"/>
      <c r="C1" s="64" t="str">
        <f>CONCATENATE(cislostavby," ",nazevstavby)</f>
        <v xml:space="preserve"> Hala 15, VFU Brno Palackého</v>
      </c>
      <c r="D1" s="65"/>
      <c r="E1" s="66"/>
      <c r="F1" s="65"/>
      <c r="G1" s="67"/>
      <c r="H1" s="68"/>
    </row>
    <row r="2" spans="1:56" ht="13.5" thickBot="1" x14ac:dyDescent="0.25">
      <c r="A2" s="221" t="s">
        <v>59</v>
      </c>
      <c r="B2" s="222"/>
      <c r="C2" s="69" t="str">
        <f>CONCATENATE(cisloobjektu," ",nazevobjektu)</f>
        <v xml:space="preserve"> Měření a regulace</v>
      </c>
      <c r="D2" s="70"/>
      <c r="E2" s="71"/>
      <c r="F2" s="70"/>
      <c r="G2" s="223"/>
      <c r="H2" s="224"/>
    </row>
    <row r="3" spans="1:56" ht="13.5" thickTop="1" x14ac:dyDescent="0.2">
      <c r="F3" s="15"/>
    </row>
    <row r="4" spans="1:56" ht="19.5" customHeight="1" x14ac:dyDescent="0.25">
      <c r="A4" s="72" t="s">
        <v>103</v>
      </c>
      <c r="B4" s="6"/>
      <c r="C4" s="6"/>
      <c r="D4" s="6"/>
      <c r="E4" s="73"/>
      <c r="F4" s="6"/>
      <c r="G4" s="6"/>
      <c r="H4" s="6"/>
    </row>
    <row r="5" spans="1:56" ht="13.5" thickBot="1" x14ac:dyDescent="0.25"/>
    <row r="6" spans="1:56" s="15" customFormat="1" ht="13.5" thickBot="1" x14ac:dyDescent="0.25">
      <c r="A6" s="74"/>
      <c r="B6" s="75" t="s">
        <v>104</v>
      </c>
      <c r="C6" s="75"/>
      <c r="D6" s="76"/>
      <c r="E6" s="77" t="s">
        <v>105</v>
      </c>
      <c r="F6" s="78" t="s">
        <v>106</v>
      </c>
      <c r="G6" s="78" t="s">
        <v>131</v>
      </c>
      <c r="H6" s="79" t="s">
        <v>86</v>
      </c>
    </row>
    <row r="7" spans="1:56" s="15" customFormat="1" ht="13.5" thickBot="1" x14ac:dyDescent="0.25">
      <c r="A7" s="80" t="str">
        <f>[1]Položky!B7</f>
        <v>M21</v>
      </c>
      <c r="B7" s="81" t="str">
        <f>[1]Položky!C7</f>
        <v>Elektromontáže</v>
      </c>
      <c r="C7" s="82"/>
      <c r="D7" s="83"/>
      <c r="E7" s="84">
        <f>[1]Položky!BA54</f>
        <v>0</v>
      </c>
      <c r="F7" s="85">
        <f>[1]Položky!BB54</f>
        <v>0</v>
      </c>
      <c r="G7" s="85">
        <f>Položky!G56</f>
        <v>0</v>
      </c>
      <c r="H7" s="86">
        <f>[1]Položky!BE54</f>
        <v>0</v>
      </c>
    </row>
    <row r="8" spans="1:56" s="92" customFormat="1" ht="13.5" thickBot="1" x14ac:dyDescent="0.25">
      <c r="A8" s="87"/>
      <c r="B8" s="75" t="s">
        <v>107</v>
      </c>
      <c r="C8" s="75"/>
      <c r="D8" s="88"/>
      <c r="E8" s="89"/>
      <c r="F8" s="90">
        <f>SUM(F7:F7)</f>
        <v>0</v>
      </c>
      <c r="G8" s="90">
        <f>SUM(G7:G7)</f>
        <v>0</v>
      </c>
      <c r="H8" s="91">
        <f>SUM(H7:H7)</f>
        <v>0</v>
      </c>
    </row>
    <row r="9" spans="1:56" x14ac:dyDescent="0.2">
      <c r="A9" s="82"/>
      <c r="B9" s="82"/>
      <c r="C9" s="82"/>
      <c r="D9" s="82"/>
      <c r="E9" s="82"/>
      <c r="F9" s="82"/>
      <c r="G9" s="82"/>
      <c r="H9" s="82"/>
    </row>
    <row r="10" spans="1:56" ht="19.5" customHeight="1" x14ac:dyDescent="0.25">
      <c r="A10" s="93" t="s">
        <v>108</v>
      </c>
      <c r="B10" s="93"/>
      <c r="C10" s="93"/>
      <c r="D10" s="93"/>
      <c r="E10" s="93"/>
      <c r="F10" s="93"/>
      <c r="G10" s="94"/>
      <c r="H10" s="93"/>
      <c r="AZ10" s="33"/>
      <c r="BA10" s="33"/>
      <c r="BB10" s="33"/>
      <c r="BC10" s="33"/>
      <c r="BD10" s="33"/>
    </row>
    <row r="11" spans="1:56" ht="13.5" thickBot="1" x14ac:dyDescent="0.25">
      <c r="A11" s="95"/>
      <c r="B11" s="95"/>
      <c r="C11" s="95"/>
      <c r="D11" s="95"/>
      <c r="E11" s="95"/>
      <c r="F11" s="95"/>
      <c r="G11" s="95"/>
      <c r="H11" s="95"/>
    </row>
    <row r="12" spans="1:56" x14ac:dyDescent="0.2">
      <c r="A12" s="96" t="s">
        <v>109</v>
      </c>
      <c r="B12" s="97"/>
      <c r="C12" s="97"/>
      <c r="D12" s="98"/>
      <c r="E12" s="99"/>
      <c r="F12" s="100"/>
      <c r="G12" s="101"/>
      <c r="H12" s="102" t="s">
        <v>8</v>
      </c>
    </row>
    <row r="13" spans="1:56" x14ac:dyDescent="0.2">
      <c r="A13" s="103" t="s">
        <v>111</v>
      </c>
      <c r="B13" s="104"/>
      <c r="C13" s="104"/>
      <c r="D13" s="105"/>
      <c r="E13" s="106"/>
      <c r="F13" s="107"/>
      <c r="G13" s="108"/>
      <c r="H13" s="109"/>
      <c r="AZ13" s="8">
        <v>8</v>
      </c>
    </row>
    <row r="14" spans="1:56" x14ac:dyDescent="0.2">
      <c r="A14" s="103" t="s">
        <v>112</v>
      </c>
      <c r="B14" s="104"/>
      <c r="C14" s="104"/>
      <c r="D14" s="105"/>
      <c r="E14" s="106"/>
      <c r="F14" s="107"/>
      <c r="G14" s="108"/>
      <c r="H14" s="109"/>
      <c r="AZ14" s="8">
        <v>8</v>
      </c>
    </row>
    <row r="15" spans="1:56" ht="13.5" thickBot="1" x14ac:dyDescent="0.25">
      <c r="A15" s="110"/>
      <c r="B15" s="111" t="s">
        <v>110</v>
      </c>
      <c r="C15" s="112"/>
      <c r="D15" s="113"/>
      <c r="E15" s="114"/>
      <c r="F15" s="115"/>
      <c r="G15" s="115"/>
      <c r="H15" s="120">
        <f>SUM(H13:H14)</f>
        <v>0</v>
      </c>
    </row>
    <row r="16" spans="1:56" x14ac:dyDescent="0.2">
      <c r="A16" s="95"/>
      <c r="B16" s="95"/>
      <c r="C16" s="95"/>
      <c r="D16" s="95"/>
      <c r="E16" s="95"/>
      <c r="F16" s="95"/>
      <c r="G16" s="95"/>
      <c r="H16" s="95"/>
    </row>
    <row r="17" spans="1:8" ht="37.9" customHeight="1" x14ac:dyDescent="0.2">
      <c r="A17" s="225" t="s">
        <v>113</v>
      </c>
      <c r="B17" s="225"/>
      <c r="C17" s="225"/>
      <c r="D17" s="225"/>
      <c r="E17" s="225"/>
      <c r="F17" s="225"/>
      <c r="G17" s="225"/>
      <c r="H17" s="225"/>
    </row>
    <row r="18" spans="1:8" x14ac:dyDescent="0.2">
      <c r="F18" s="116"/>
      <c r="G18" s="117"/>
      <c r="H18" s="118"/>
    </row>
    <row r="19" spans="1:8" x14ac:dyDescent="0.2">
      <c r="F19" s="116"/>
      <c r="G19" s="117"/>
      <c r="H19" s="118"/>
    </row>
    <row r="20" spans="1:8" x14ac:dyDescent="0.2">
      <c r="F20" s="116"/>
      <c r="G20" s="117"/>
      <c r="H20" s="118"/>
    </row>
    <row r="21" spans="1:8" x14ac:dyDescent="0.2">
      <c r="F21" s="116"/>
      <c r="G21" s="117"/>
      <c r="H21" s="118"/>
    </row>
    <row r="22" spans="1:8" x14ac:dyDescent="0.2">
      <c r="F22" s="116"/>
      <c r="G22" s="117"/>
      <c r="H22" s="118"/>
    </row>
    <row r="23" spans="1:8" x14ac:dyDescent="0.2">
      <c r="F23" s="116"/>
      <c r="G23" s="117"/>
      <c r="H23" s="118"/>
    </row>
    <row r="24" spans="1:8" x14ac:dyDescent="0.2">
      <c r="F24" s="116"/>
      <c r="G24" s="117"/>
      <c r="H24" s="118"/>
    </row>
    <row r="25" spans="1:8" x14ac:dyDescent="0.2">
      <c r="F25" s="116"/>
      <c r="G25" s="117"/>
      <c r="H25" s="118"/>
    </row>
    <row r="26" spans="1:8" x14ac:dyDescent="0.2">
      <c r="F26" s="116"/>
      <c r="G26" s="117"/>
      <c r="H26" s="118"/>
    </row>
    <row r="27" spans="1:8" x14ac:dyDescent="0.2">
      <c r="F27" s="116"/>
      <c r="G27" s="117"/>
      <c r="H27" s="118"/>
    </row>
    <row r="28" spans="1:8" x14ac:dyDescent="0.2">
      <c r="F28" s="116"/>
      <c r="G28" s="117"/>
      <c r="H28" s="118"/>
    </row>
    <row r="29" spans="1:8" x14ac:dyDescent="0.2">
      <c r="F29" s="116"/>
      <c r="G29" s="117"/>
      <c r="H29" s="118"/>
    </row>
    <row r="30" spans="1:8" x14ac:dyDescent="0.2">
      <c r="F30" s="116"/>
      <c r="G30" s="117"/>
      <c r="H30" s="118"/>
    </row>
    <row r="31" spans="1:8" x14ac:dyDescent="0.2">
      <c r="F31" s="116"/>
      <c r="G31" s="117"/>
      <c r="H31" s="118"/>
    </row>
    <row r="32" spans="1:8" x14ac:dyDescent="0.2">
      <c r="F32" s="116"/>
      <c r="G32" s="117"/>
      <c r="H32" s="118"/>
    </row>
    <row r="33" spans="6:8" x14ac:dyDescent="0.2">
      <c r="F33" s="116"/>
      <c r="G33" s="117"/>
      <c r="H33" s="118"/>
    </row>
    <row r="34" spans="6:8" x14ac:dyDescent="0.2">
      <c r="F34" s="116"/>
      <c r="G34" s="117"/>
      <c r="H34" s="118"/>
    </row>
    <row r="35" spans="6:8" x14ac:dyDescent="0.2">
      <c r="F35" s="116"/>
      <c r="G35" s="117"/>
      <c r="H35" s="118"/>
    </row>
    <row r="36" spans="6:8" x14ac:dyDescent="0.2">
      <c r="F36" s="116"/>
      <c r="G36" s="117"/>
      <c r="H36" s="118"/>
    </row>
    <row r="37" spans="6:8" x14ac:dyDescent="0.2">
      <c r="F37" s="116"/>
      <c r="G37" s="117"/>
      <c r="H37" s="118"/>
    </row>
    <row r="38" spans="6:8" x14ac:dyDescent="0.2">
      <c r="F38" s="116"/>
      <c r="G38" s="117"/>
      <c r="H38" s="118"/>
    </row>
    <row r="39" spans="6:8" x14ac:dyDescent="0.2">
      <c r="F39" s="116"/>
      <c r="G39" s="117"/>
      <c r="H39" s="118"/>
    </row>
    <row r="40" spans="6:8" x14ac:dyDescent="0.2">
      <c r="F40" s="116"/>
      <c r="G40" s="117"/>
      <c r="H40" s="118"/>
    </row>
    <row r="41" spans="6:8" x14ac:dyDescent="0.2">
      <c r="F41" s="116"/>
      <c r="G41" s="117"/>
      <c r="H41" s="118"/>
    </row>
    <row r="42" spans="6:8" x14ac:dyDescent="0.2">
      <c r="F42" s="116"/>
      <c r="G42" s="117"/>
      <c r="H42" s="118"/>
    </row>
    <row r="43" spans="6:8" x14ac:dyDescent="0.2">
      <c r="F43" s="116"/>
      <c r="G43" s="117"/>
      <c r="H43" s="118"/>
    </row>
    <row r="44" spans="6:8" x14ac:dyDescent="0.2">
      <c r="F44" s="116"/>
      <c r="G44" s="117"/>
      <c r="H44" s="118"/>
    </row>
    <row r="45" spans="6:8" x14ac:dyDescent="0.2">
      <c r="F45" s="116"/>
      <c r="G45" s="117"/>
      <c r="H45" s="118"/>
    </row>
    <row r="46" spans="6:8" x14ac:dyDescent="0.2">
      <c r="F46" s="116"/>
      <c r="G46" s="117"/>
      <c r="H46" s="118"/>
    </row>
    <row r="47" spans="6:8" x14ac:dyDescent="0.2">
      <c r="F47" s="116"/>
      <c r="G47" s="117"/>
      <c r="H47" s="118"/>
    </row>
    <row r="48" spans="6:8" x14ac:dyDescent="0.2">
      <c r="F48" s="116"/>
      <c r="G48" s="117"/>
      <c r="H48" s="118"/>
    </row>
    <row r="49" spans="6:8" x14ac:dyDescent="0.2">
      <c r="F49" s="116"/>
      <c r="G49" s="117"/>
      <c r="H49" s="118"/>
    </row>
    <row r="50" spans="6:8" x14ac:dyDescent="0.2">
      <c r="F50" s="116"/>
      <c r="G50" s="117"/>
      <c r="H50" s="118"/>
    </row>
    <row r="51" spans="6:8" x14ac:dyDescent="0.2">
      <c r="F51" s="116"/>
      <c r="G51" s="117"/>
      <c r="H51" s="118"/>
    </row>
    <row r="52" spans="6:8" x14ac:dyDescent="0.2">
      <c r="F52" s="116"/>
      <c r="G52" s="117"/>
      <c r="H52" s="118"/>
    </row>
    <row r="53" spans="6:8" x14ac:dyDescent="0.2">
      <c r="F53" s="116"/>
      <c r="G53" s="117"/>
      <c r="H53" s="118"/>
    </row>
    <row r="54" spans="6:8" x14ac:dyDescent="0.2">
      <c r="F54" s="116"/>
      <c r="G54" s="117"/>
      <c r="H54" s="118"/>
    </row>
    <row r="55" spans="6:8" x14ac:dyDescent="0.2">
      <c r="F55" s="116"/>
      <c r="G55" s="117"/>
      <c r="H55" s="118"/>
    </row>
    <row r="56" spans="6:8" x14ac:dyDescent="0.2">
      <c r="F56" s="116"/>
      <c r="G56" s="117"/>
      <c r="H56" s="118"/>
    </row>
    <row r="57" spans="6:8" x14ac:dyDescent="0.2">
      <c r="F57" s="116"/>
      <c r="G57" s="117"/>
      <c r="H57" s="118"/>
    </row>
    <row r="58" spans="6:8" x14ac:dyDescent="0.2">
      <c r="F58" s="116"/>
      <c r="G58" s="117"/>
      <c r="H58" s="118"/>
    </row>
    <row r="59" spans="6:8" x14ac:dyDescent="0.2">
      <c r="F59" s="116"/>
      <c r="G59" s="117"/>
      <c r="H59" s="118"/>
    </row>
    <row r="60" spans="6:8" x14ac:dyDescent="0.2">
      <c r="F60" s="116"/>
      <c r="G60" s="117"/>
      <c r="H60" s="118"/>
    </row>
    <row r="61" spans="6:8" x14ac:dyDescent="0.2">
      <c r="F61" s="116"/>
      <c r="G61" s="117"/>
      <c r="H61" s="118"/>
    </row>
    <row r="62" spans="6:8" x14ac:dyDescent="0.2">
      <c r="F62" s="116"/>
      <c r="G62" s="117"/>
      <c r="H62" s="118"/>
    </row>
    <row r="63" spans="6:8" x14ac:dyDescent="0.2">
      <c r="F63" s="116"/>
      <c r="G63" s="117"/>
      <c r="H63" s="118"/>
    </row>
    <row r="64" spans="6:8" x14ac:dyDescent="0.2">
      <c r="F64" s="116"/>
      <c r="G64" s="117"/>
      <c r="H64" s="118"/>
    </row>
    <row r="65" spans="6:8" x14ac:dyDescent="0.2">
      <c r="F65" s="116"/>
      <c r="G65" s="117"/>
      <c r="H65" s="118"/>
    </row>
    <row r="66" spans="6:8" x14ac:dyDescent="0.2">
      <c r="F66" s="116"/>
      <c r="G66" s="117"/>
      <c r="H66" s="118"/>
    </row>
  </sheetData>
  <mergeCells count="4">
    <mergeCell ref="A1:B1"/>
    <mergeCell ref="A2:B2"/>
    <mergeCell ref="G2:H2"/>
    <mergeCell ref="A17:H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F7" sqref="F7:F54"/>
    </sheetView>
  </sheetViews>
  <sheetFormatPr defaultColWidth="9.140625" defaultRowHeight="15" x14ac:dyDescent="0.25"/>
  <cols>
    <col min="1" max="1" width="6.7109375" style="201" customWidth="1"/>
    <col min="2" max="2" width="8.7109375" style="202" customWidth="1"/>
    <col min="3" max="3" width="54.7109375" style="203" customWidth="1"/>
    <col min="4" max="4" width="11.7109375" style="131" customWidth="1"/>
    <col min="5" max="5" width="7.5703125" style="204" customWidth="1"/>
    <col min="6" max="6" width="11.85546875" style="135" customWidth="1"/>
    <col min="7" max="7" width="19.28515625" style="135" customWidth="1"/>
    <col min="8" max="16384" width="9.140625" style="1"/>
  </cols>
  <sheetData>
    <row r="1" spans="1:7" x14ac:dyDescent="0.25">
      <c r="A1" s="229"/>
      <c r="B1" s="229"/>
      <c r="C1" s="229"/>
      <c r="D1" s="229"/>
      <c r="E1" s="229"/>
      <c r="F1" s="229"/>
      <c r="G1" s="229"/>
    </row>
    <row r="2" spans="1:7" ht="2.25" customHeight="1" thickBot="1" x14ac:dyDescent="0.3">
      <c r="A2" s="131"/>
      <c r="B2" s="132"/>
      <c r="C2" s="133"/>
      <c r="E2" s="134"/>
    </row>
    <row r="3" spans="1:7" s="2" customFormat="1" ht="15.75" customHeight="1" thickTop="1" x14ac:dyDescent="0.25">
      <c r="A3" s="230" t="s">
        <v>0</v>
      </c>
      <c r="B3" s="232" t="s">
        <v>1</v>
      </c>
      <c r="C3" s="234" t="s">
        <v>2</v>
      </c>
      <c r="D3" s="236" t="s">
        <v>3</v>
      </c>
      <c r="E3" s="238" t="s">
        <v>4</v>
      </c>
      <c r="F3" s="227" t="s">
        <v>11</v>
      </c>
      <c r="G3" s="228"/>
    </row>
    <row r="4" spans="1:7" s="2" customFormat="1" ht="29.25" customHeight="1" thickBot="1" x14ac:dyDescent="0.3">
      <c r="A4" s="231"/>
      <c r="B4" s="233"/>
      <c r="C4" s="235"/>
      <c r="D4" s="237"/>
      <c r="E4" s="239"/>
      <c r="F4" s="136" t="s">
        <v>9</v>
      </c>
      <c r="G4" s="137" t="s">
        <v>10</v>
      </c>
    </row>
    <row r="5" spans="1:7" s="3" customFormat="1" ht="19.5" thickBot="1" x14ac:dyDescent="0.3">
      <c r="A5" s="138"/>
      <c r="B5" s="139"/>
      <c r="C5" s="140" t="s">
        <v>12</v>
      </c>
      <c r="D5" s="141"/>
      <c r="E5" s="142"/>
      <c r="F5" s="143"/>
      <c r="G5" s="144"/>
    </row>
    <row r="6" spans="1:7" s="2" customFormat="1" x14ac:dyDescent="0.25">
      <c r="A6" s="145"/>
      <c r="B6" s="146" t="s">
        <v>5</v>
      </c>
      <c r="C6" s="147" t="s">
        <v>13</v>
      </c>
      <c r="D6" s="148"/>
      <c r="E6" s="149"/>
      <c r="F6" s="150"/>
      <c r="G6" s="151"/>
    </row>
    <row r="7" spans="1:7" x14ac:dyDescent="0.2">
      <c r="A7" s="152" t="s">
        <v>14</v>
      </c>
      <c r="B7" s="153" t="s">
        <v>34</v>
      </c>
      <c r="C7" s="154" t="s">
        <v>114</v>
      </c>
      <c r="D7" s="155" t="s">
        <v>43</v>
      </c>
      <c r="E7" s="156">
        <v>1250</v>
      </c>
      <c r="F7" s="157"/>
      <c r="G7" s="158">
        <f t="shared" ref="G7:G43" si="0">E7*F7</f>
        <v>0</v>
      </c>
    </row>
    <row r="8" spans="1:7" x14ac:dyDescent="0.2">
      <c r="A8" s="152" t="s">
        <v>15</v>
      </c>
      <c r="B8" s="153" t="s">
        <v>34</v>
      </c>
      <c r="C8" s="154" t="s">
        <v>115</v>
      </c>
      <c r="D8" s="155" t="s">
        <v>43</v>
      </c>
      <c r="E8" s="156">
        <v>530</v>
      </c>
      <c r="F8" s="157"/>
      <c r="G8" s="158">
        <f t="shared" si="0"/>
        <v>0</v>
      </c>
    </row>
    <row r="9" spans="1:7" x14ac:dyDescent="0.2">
      <c r="A9" s="152" t="s">
        <v>16</v>
      </c>
      <c r="B9" s="153" t="s">
        <v>34</v>
      </c>
      <c r="C9" s="159" t="s">
        <v>36</v>
      </c>
      <c r="D9" s="160" t="s">
        <v>44</v>
      </c>
      <c r="E9" s="161">
        <v>240</v>
      </c>
      <c r="F9" s="157"/>
      <c r="G9" s="158">
        <f t="shared" si="0"/>
        <v>0</v>
      </c>
    </row>
    <row r="10" spans="1:7" x14ac:dyDescent="0.2">
      <c r="A10" s="152" t="s">
        <v>17</v>
      </c>
      <c r="B10" s="153" t="s">
        <v>34</v>
      </c>
      <c r="C10" s="159" t="s">
        <v>37</v>
      </c>
      <c r="D10" s="160" t="s">
        <v>44</v>
      </c>
      <c r="E10" s="161">
        <v>640</v>
      </c>
      <c r="F10" s="157"/>
      <c r="G10" s="158">
        <f t="shared" si="0"/>
        <v>0</v>
      </c>
    </row>
    <row r="11" spans="1:7" x14ac:dyDescent="0.2">
      <c r="A11" s="152" t="s">
        <v>18</v>
      </c>
      <c r="B11" s="153" t="s">
        <v>34</v>
      </c>
      <c r="C11" s="159" t="s">
        <v>38</v>
      </c>
      <c r="D11" s="160" t="s">
        <v>44</v>
      </c>
      <c r="E11" s="161">
        <v>230</v>
      </c>
      <c r="F11" s="157"/>
      <c r="G11" s="158">
        <f t="shared" si="0"/>
        <v>0</v>
      </c>
    </row>
    <row r="12" spans="1:7" s="119" customFormat="1" x14ac:dyDescent="0.2">
      <c r="A12" s="152" t="s">
        <v>19</v>
      </c>
      <c r="B12" s="153" t="s">
        <v>33</v>
      </c>
      <c r="C12" s="159" t="s">
        <v>158</v>
      </c>
      <c r="D12" s="160" t="s">
        <v>44</v>
      </c>
      <c r="E12" s="161">
        <v>20</v>
      </c>
      <c r="F12" s="162"/>
      <c r="G12" s="158">
        <f t="shared" si="0"/>
        <v>0</v>
      </c>
    </row>
    <row r="13" spans="1:7" x14ac:dyDescent="0.2">
      <c r="A13" s="152" t="s">
        <v>20</v>
      </c>
      <c r="B13" s="153" t="s">
        <v>35</v>
      </c>
      <c r="C13" s="159" t="s">
        <v>39</v>
      </c>
      <c r="D13" s="160" t="s">
        <v>43</v>
      </c>
      <c r="E13" s="161">
        <v>260</v>
      </c>
      <c r="F13" s="157"/>
      <c r="G13" s="158">
        <f t="shared" ref="G13" si="1">E13*F13</f>
        <v>0</v>
      </c>
    </row>
    <row r="14" spans="1:7" x14ac:dyDescent="0.2">
      <c r="A14" s="152" t="s">
        <v>21</v>
      </c>
      <c r="B14" s="153" t="s">
        <v>35</v>
      </c>
      <c r="C14" s="159" t="s">
        <v>162</v>
      </c>
      <c r="D14" s="160" t="s">
        <v>43</v>
      </c>
      <c r="E14" s="161">
        <v>120</v>
      </c>
      <c r="F14" s="157"/>
      <c r="G14" s="158">
        <f t="shared" si="0"/>
        <v>0</v>
      </c>
    </row>
    <row r="15" spans="1:7" x14ac:dyDescent="0.2">
      <c r="A15" s="152" t="s">
        <v>118</v>
      </c>
      <c r="B15" s="153" t="s">
        <v>34</v>
      </c>
      <c r="C15" s="159" t="s">
        <v>132</v>
      </c>
      <c r="D15" s="160" t="s">
        <v>43</v>
      </c>
      <c r="E15" s="161">
        <v>630</v>
      </c>
      <c r="F15" s="157"/>
      <c r="G15" s="158">
        <f t="shared" si="0"/>
        <v>0</v>
      </c>
    </row>
    <row r="16" spans="1:7" s="119" customFormat="1" ht="15.75" customHeight="1" x14ac:dyDescent="0.2">
      <c r="A16" s="152" t="s">
        <v>119</v>
      </c>
      <c r="B16" s="153" t="s">
        <v>34</v>
      </c>
      <c r="C16" s="159" t="s">
        <v>40</v>
      </c>
      <c r="D16" s="160" t="s">
        <v>43</v>
      </c>
      <c r="E16" s="161">
        <v>1930</v>
      </c>
      <c r="F16" s="162"/>
      <c r="G16" s="158">
        <f t="shared" si="0"/>
        <v>0</v>
      </c>
    </row>
    <row r="17" spans="1:7" s="119" customFormat="1" ht="14.25" customHeight="1" x14ac:dyDescent="0.2">
      <c r="A17" s="152" t="s">
        <v>22</v>
      </c>
      <c r="B17" s="153" t="s">
        <v>34</v>
      </c>
      <c r="C17" s="159" t="s">
        <v>41</v>
      </c>
      <c r="D17" s="160" t="s">
        <v>43</v>
      </c>
      <c r="E17" s="161">
        <v>266</v>
      </c>
      <c r="F17" s="162"/>
      <c r="G17" s="158">
        <f t="shared" si="0"/>
        <v>0</v>
      </c>
    </row>
    <row r="18" spans="1:7" x14ac:dyDescent="0.2">
      <c r="A18" s="152" t="s">
        <v>23</v>
      </c>
      <c r="B18" s="153" t="s">
        <v>34</v>
      </c>
      <c r="C18" s="159" t="s">
        <v>42</v>
      </c>
      <c r="D18" s="160" t="s">
        <v>43</v>
      </c>
      <c r="E18" s="161">
        <v>250</v>
      </c>
      <c r="F18" s="157"/>
      <c r="G18" s="158">
        <f t="shared" si="0"/>
        <v>0</v>
      </c>
    </row>
    <row r="19" spans="1:7" x14ac:dyDescent="0.2">
      <c r="A19" s="152" t="s">
        <v>169</v>
      </c>
      <c r="B19" s="153" t="s">
        <v>34</v>
      </c>
      <c r="C19" s="159" t="s">
        <v>152</v>
      </c>
      <c r="D19" s="160" t="s">
        <v>43</v>
      </c>
      <c r="E19" s="161">
        <v>690</v>
      </c>
      <c r="F19" s="157"/>
      <c r="G19" s="158">
        <f t="shared" si="0"/>
        <v>0</v>
      </c>
    </row>
    <row r="20" spans="1:7" s="119" customFormat="1" x14ac:dyDescent="0.2">
      <c r="A20" s="152" t="s">
        <v>120</v>
      </c>
      <c r="B20" s="153" t="s">
        <v>34</v>
      </c>
      <c r="C20" s="159" t="s">
        <v>151</v>
      </c>
      <c r="D20" s="160" t="s">
        <v>43</v>
      </c>
      <c r="E20" s="161">
        <v>220</v>
      </c>
      <c r="F20" s="162"/>
      <c r="G20" s="158">
        <f t="shared" si="0"/>
        <v>0</v>
      </c>
    </row>
    <row r="21" spans="1:7" s="119" customFormat="1" x14ac:dyDescent="0.2">
      <c r="A21" s="152" t="s">
        <v>133</v>
      </c>
      <c r="B21" s="153" t="s">
        <v>34</v>
      </c>
      <c r="C21" s="159" t="s">
        <v>163</v>
      </c>
      <c r="D21" s="160" t="s">
        <v>43</v>
      </c>
      <c r="E21" s="161">
        <v>810</v>
      </c>
      <c r="F21" s="162"/>
      <c r="G21" s="158">
        <f t="shared" si="0"/>
        <v>0</v>
      </c>
    </row>
    <row r="22" spans="1:7" s="5" customFormat="1" ht="24" x14ac:dyDescent="0.2">
      <c r="A22" s="152" t="s">
        <v>134</v>
      </c>
      <c r="B22" s="163" t="s">
        <v>33</v>
      </c>
      <c r="C22" s="168" t="s">
        <v>164</v>
      </c>
      <c r="D22" s="165" t="s">
        <v>45</v>
      </c>
      <c r="E22" s="169">
        <v>1</v>
      </c>
      <c r="F22" s="167"/>
      <c r="G22" s="158">
        <f t="shared" si="0"/>
        <v>0</v>
      </c>
    </row>
    <row r="23" spans="1:7" ht="24" x14ac:dyDescent="0.2">
      <c r="A23" s="152" t="s">
        <v>121</v>
      </c>
      <c r="B23" s="163" t="s">
        <v>33</v>
      </c>
      <c r="C23" s="164" t="s">
        <v>135</v>
      </c>
      <c r="D23" s="165" t="s">
        <v>45</v>
      </c>
      <c r="E23" s="166">
        <v>4</v>
      </c>
      <c r="F23" s="167"/>
      <c r="G23" s="158">
        <f t="shared" si="0"/>
        <v>0</v>
      </c>
    </row>
    <row r="24" spans="1:7" ht="24" x14ac:dyDescent="0.2">
      <c r="A24" s="152" t="s">
        <v>122</v>
      </c>
      <c r="B24" s="163" t="s">
        <v>33</v>
      </c>
      <c r="C24" s="164" t="s">
        <v>154</v>
      </c>
      <c r="D24" s="165" t="s">
        <v>45</v>
      </c>
      <c r="E24" s="166">
        <v>4</v>
      </c>
      <c r="F24" s="167"/>
      <c r="G24" s="158">
        <f t="shared" si="0"/>
        <v>0</v>
      </c>
    </row>
    <row r="25" spans="1:7" ht="36" x14ac:dyDescent="0.2">
      <c r="A25" s="152" t="s">
        <v>24</v>
      </c>
      <c r="B25" s="163" t="s">
        <v>33</v>
      </c>
      <c r="C25" s="164" t="s">
        <v>155</v>
      </c>
      <c r="D25" s="165" t="s">
        <v>45</v>
      </c>
      <c r="E25" s="166">
        <v>3</v>
      </c>
      <c r="F25" s="167"/>
      <c r="G25" s="158">
        <f t="shared" si="0"/>
        <v>0</v>
      </c>
    </row>
    <row r="26" spans="1:7" x14ac:dyDescent="0.2">
      <c r="A26" s="152" t="s">
        <v>25</v>
      </c>
      <c r="B26" s="163" t="s">
        <v>33</v>
      </c>
      <c r="C26" s="164" t="s">
        <v>160</v>
      </c>
      <c r="D26" s="165" t="s">
        <v>45</v>
      </c>
      <c r="E26" s="166">
        <v>2</v>
      </c>
      <c r="F26" s="167"/>
      <c r="G26" s="158">
        <f t="shared" ref="G26" si="2">E26*F26</f>
        <v>0</v>
      </c>
    </row>
    <row r="27" spans="1:7" x14ac:dyDescent="0.2">
      <c r="A27" s="152" t="s">
        <v>170</v>
      </c>
      <c r="B27" s="163" t="s">
        <v>33</v>
      </c>
      <c r="C27" s="164" t="s">
        <v>161</v>
      </c>
      <c r="D27" s="165" t="s">
        <v>45</v>
      </c>
      <c r="E27" s="166">
        <v>2</v>
      </c>
      <c r="F27" s="167"/>
      <c r="G27" s="158">
        <f t="shared" ref="G27" si="3">E27*F27</f>
        <v>0</v>
      </c>
    </row>
    <row r="28" spans="1:7" x14ac:dyDescent="0.2">
      <c r="A28" s="152" t="s">
        <v>123</v>
      </c>
      <c r="B28" s="163" t="s">
        <v>33</v>
      </c>
      <c r="C28" s="164" t="s">
        <v>156</v>
      </c>
      <c r="D28" s="165" t="s">
        <v>45</v>
      </c>
      <c r="E28" s="166">
        <v>3</v>
      </c>
      <c r="F28" s="167"/>
      <c r="G28" s="158">
        <f t="shared" si="0"/>
        <v>0</v>
      </c>
    </row>
    <row r="29" spans="1:7" x14ac:dyDescent="0.2">
      <c r="A29" s="152" t="s">
        <v>116</v>
      </c>
      <c r="B29" s="163" t="s">
        <v>33</v>
      </c>
      <c r="C29" s="164" t="s">
        <v>157</v>
      </c>
      <c r="D29" s="165" t="s">
        <v>45</v>
      </c>
      <c r="E29" s="166">
        <v>2</v>
      </c>
      <c r="F29" s="167"/>
      <c r="G29" s="158">
        <f t="shared" si="0"/>
        <v>0</v>
      </c>
    </row>
    <row r="30" spans="1:7" x14ac:dyDescent="0.2">
      <c r="A30" s="152" t="s">
        <v>26</v>
      </c>
      <c r="B30" s="163" t="s">
        <v>33</v>
      </c>
      <c r="C30" s="164" t="s">
        <v>165</v>
      </c>
      <c r="D30" s="165" t="s">
        <v>45</v>
      </c>
      <c r="E30" s="166">
        <v>2</v>
      </c>
      <c r="F30" s="167"/>
      <c r="G30" s="158">
        <f t="shared" si="0"/>
        <v>0</v>
      </c>
    </row>
    <row r="31" spans="1:7" x14ac:dyDescent="0.2">
      <c r="A31" s="152" t="s">
        <v>27</v>
      </c>
      <c r="B31" s="163" t="s">
        <v>33</v>
      </c>
      <c r="C31" s="205" t="s">
        <v>136</v>
      </c>
      <c r="D31" s="165" t="s">
        <v>43</v>
      </c>
      <c r="E31" s="169">
        <v>12</v>
      </c>
      <c r="F31" s="167"/>
      <c r="G31" s="158">
        <f t="shared" si="0"/>
        <v>0</v>
      </c>
    </row>
    <row r="32" spans="1:7" x14ac:dyDescent="0.2">
      <c r="A32" s="152" t="s">
        <v>124</v>
      </c>
      <c r="B32" s="163" t="s">
        <v>33</v>
      </c>
      <c r="C32" s="205" t="s">
        <v>137</v>
      </c>
      <c r="D32" s="165" t="s">
        <v>43</v>
      </c>
      <c r="E32" s="169">
        <v>6</v>
      </c>
      <c r="F32" s="167"/>
      <c r="G32" s="158">
        <f t="shared" si="0"/>
        <v>0</v>
      </c>
    </row>
    <row r="33" spans="1:7" x14ac:dyDescent="0.2">
      <c r="A33" s="152" t="s">
        <v>125</v>
      </c>
      <c r="B33" s="163" t="s">
        <v>33</v>
      </c>
      <c r="C33" s="205" t="s">
        <v>168</v>
      </c>
      <c r="D33" s="165" t="s">
        <v>45</v>
      </c>
      <c r="E33" s="169">
        <v>5</v>
      </c>
      <c r="F33" s="167"/>
      <c r="G33" s="158">
        <f t="shared" ref="G33" si="4">E33*F33</f>
        <v>0</v>
      </c>
    </row>
    <row r="34" spans="1:7" x14ac:dyDescent="0.2">
      <c r="A34" s="152" t="s">
        <v>171</v>
      </c>
      <c r="B34" s="163" t="s">
        <v>33</v>
      </c>
      <c r="C34" s="206" t="s">
        <v>138</v>
      </c>
      <c r="D34" s="165" t="s">
        <v>148</v>
      </c>
      <c r="E34" s="169">
        <v>80</v>
      </c>
      <c r="F34" s="167"/>
      <c r="G34" s="158">
        <f t="shared" si="0"/>
        <v>0</v>
      </c>
    </row>
    <row r="35" spans="1:7" x14ac:dyDescent="0.2">
      <c r="A35" s="152" t="s">
        <v>172</v>
      </c>
      <c r="B35" s="163" t="s">
        <v>33</v>
      </c>
      <c r="C35" s="206" t="s">
        <v>139</v>
      </c>
      <c r="D35" s="165" t="s">
        <v>45</v>
      </c>
      <c r="E35" s="169">
        <v>2</v>
      </c>
      <c r="F35" s="167"/>
      <c r="G35" s="158">
        <f t="shared" si="0"/>
        <v>0</v>
      </c>
    </row>
    <row r="36" spans="1:7" x14ac:dyDescent="0.2">
      <c r="A36" s="152" t="s">
        <v>173</v>
      </c>
      <c r="B36" s="163" t="s">
        <v>33</v>
      </c>
      <c r="C36" s="207" t="s">
        <v>140</v>
      </c>
      <c r="D36" s="165" t="s">
        <v>149</v>
      </c>
      <c r="E36" s="169">
        <v>85</v>
      </c>
      <c r="F36" s="167"/>
      <c r="G36" s="158">
        <f t="shared" si="0"/>
        <v>0</v>
      </c>
    </row>
    <row r="37" spans="1:7" x14ac:dyDescent="0.2">
      <c r="A37" s="152" t="s">
        <v>174</v>
      </c>
      <c r="B37" s="163" t="s">
        <v>33</v>
      </c>
      <c r="C37" s="208" t="s">
        <v>141</v>
      </c>
      <c r="D37" s="165" t="s">
        <v>52</v>
      </c>
      <c r="E37" s="169">
        <v>0.5</v>
      </c>
      <c r="F37" s="167"/>
      <c r="G37" s="158">
        <f t="shared" si="0"/>
        <v>0</v>
      </c>
    </row>
    <row r="38" spans="1:7" s="4" customFormat="1" x14ac:dyDescent="0.2">
      <c r="A38" s="152" t="s">
        <v>175</v>
      </c>
      <c r="B38" s="163" t="s">
        <v>33</v>
      </c>
      <c r="C38" s="208" t="s">
        <v>142</v>
      </c>
      <c r="D38" s="165" t="s">
        <v>148</v>
      </c>
      <c r="E38" s="169">
        <v>18</v>
      </c>
      <c r="F38" s="167"/>
      <c r="G38" s="158">
        <f t="shared" si="0"/>
        <v>0</v>
      </c>
    </row>
    <row r="39" spans="1:7" s="5" customFormat="1" ht="18.75" x14ac:dyDescent="0.2">
      <c r="A39" s="152" t="s">
        <v>176</v>
      </c>
      <c r="B39" s="163" t="s">
        <v>33</v>
      </c>
      <c r="C39" s="209" t="s">
        <v>143</v>
      </c>
      <c r="D39" s="165" t="s">
        <v>45</v>
      </c>
      <c r="E39" s="169">
        <v>1</v>
      </c>
      <c r="F39" s="167"/>
      <c r="G39" s="158">
        <f t="shared" si="0"/>
        <v>0</v>
      </c>
    </row>
    <row r="40" spans="1:7" s="5" customFormat="1" ht="18.75" x14ac:dyDescent="0.2">
      <c r="A40" s="152" t="s">
        <v>177</v>
      </c>
      <c r="B40" s="163" t="s">
        <v>33</v>
      </c>
      <c r="C40" s="209" t="s">
        <v>144</v>
      </c>
      <c r="D40" s="165" t="s">
        <v>150</v>
      </c>
      <c r="E40" s="169">
        <v>85</v>
      </c>
      <c r="F40" s="167"/>
      <c r="G40" s="158">
        <f t="shared" si="0"/>
        <v>0</v>
      </c>
    </row>
    <row r="41" spans="1:7" s="5" customFormat="1" ht="18.75" x14ac:dyDescent="0.2">
      <c r="A41" s="152" t="s">
        <v>129</v>
      </c>
      <c r="B41" s="163" t="s">
        <v>33</v>
      </c>
      <c r="C41" s="207" t="s">
        <v>145</v>
      </c>
      <c r="D41" s="165" t="s">
        <v>150</v>
      </c>
      <c r="E41" s="169">
        <v>85</v>
      </c>
      <c r="F41" s="167"/>
      <c r="G41" s="158">
        <f t="shared" si="0"/>
        <v>0</v>
      </c>
    </row>
    <row r="42" spans="1:7" s="5" customFormat="1" ht="18.75" x14ac:dyDescent="0.2">
      <c r="A42" s="152" t="s">
        <v>130</v>
      </c>
      <c r="B42" s="163" t="s">
        <v>33</v>
      </c>
      <c r="C42" s="168" t="s">
        <v>146</v>
      </c>
      <c r="D42" s="165" t="s">
        <v>45</v>
      </c>
      <c r="E42" s="169">
        <v>1</v>
      </c>
      <c r="F42" s="167"/>
      <c r="G42" s="158">
        <f t="shared" si="0"/>
        <v>0</v>
      </c>
    </row>
    <row r="43" spans="1:7" s="5" customFormat="1" ht="18.75" x14ac:dyDescent="0.2">
      <c r="A43" s="152" t="s">
        <v>28</v>
      </c>
      <c r="B43" s="163" t="s">
        <v>33</v>
      </c>
      <c r="C43" s="168" t="s">
        <v>147</v>
      </c>
      <c r="D43" s="165" t="s">
        <v>148</v>
      </c>
      <c r="E43" s="169">
        <v>15</v>
      </c>
      <c r="F43" s="167"/>
      <c r="G43" s="158">
        <f t="shared" si="0"/>
        <v>0</v>
      </c>
    </row>
    <row r="44" spans="1:7" s="5" customFormat="1" ht="18.75" x14ac:dyDescent="0.2">
      <c r="A44" s="240" t="s">
        <v>29</v>
      </c>
      <c r="B44" s="241" t="s">
        <v>33</v>
      </c>
      <c r="C44" s="242" t="s">
        <v>179</v>
      </c>
      <c r="D44" s="243" t="s">
        <v>45</v>
      </c>
      <c r="E44" s="244">
        <v>3</v>
      </c>
      <c r="F44" s="245"/>
      <c r="G44" s="246">
        <f t="shared" ref="G44:G45" si="5">E44*F44</f>
        <v>0</v>
      </c>
    </row>
    <row r="45" spans="1:7" s="5" customFormat="1" ht="18.75" x14ac:dyDescent="0.2">
      <c r="A45" s="240" t="s">
        <v>30</v>
      </c>
      <c r="B45" s="241" t="s">
        <v>33</v>
      </c>
      <c r="C45" s="242" t="s">
        <v>180</v>
      </c>
      <c r="D45" s="243" t="s">
        <v>45</v>
      </c>
      <c r="E45" s="244">
        <v>2</v>
      </c>
      <c r="F45" s="245"/>
      <c r="G45" s="246">
        <f t="shared" si="5"/>
        <v>0</v>
      </c>
    </row>
    <row r="46" spans="1:7" ht="15.75" thickBot="1" x14ac:dyDescent="0.3">
      <c r="A46" s="152"/>
      <c r="B46" s="170" t="str">
        <f>B6</f>
        <v>Č. oddílu 1</v>
      </c>
      <c r="C46" s="122" t="s">
        <v>46</v>
      </c>
      <c r="D46" s="171"/>
      <c r="E46" s="172"/>
      <c r="F46" s="173"/>
      <c r="G46" s="174">
        <f>SUM(G7:G22)</f>
        <v>0</v>
      </c>
    </row>
    <row r="47" spans="1:7" ht="39" customHeight="1" x14ac:dyDescent="0.25">
      <c r="A47" s="152"/>
      <c r="B47" s="175" t="s">
        <v>6</v>
      </c>
      <c r="C47" s="176" t="s">
        <v>47</v>
      </c>
      <c r="D47" s="177"/>
      <c r="E47" s="178"/>
      <c r="F47" s="179"/>
      <c r="G47" s="180"/>
    </row>
    <row r="48" spans="1:7" x14ac:dyDescent="0.2">
      <c r="A48" s="152">
        <v>40</v>
      </c>
      <c r="B48" s="153" t="s">
        <v>34</v>
      </c>
      <c r="C48" s="181" t="s">
        <v>48</v>
      </c>
      <c r="D48" s="182" t="s">
        <v>43</v>
      </c>
      <c r="E48" s="161">
        <v>690</v>
      </c>
      <c r="F48" s="157"/>
      <c r="G48" s="158">
        <f t="shared" ref="G48:G51" si="6">E48*F48</f>
        <v>0</v>
      </c>
    </row>
    <row r="49" spans="1:7" x14ac:dyDescent="0.2">
      <c r="A49" s="152" t="s">
        <v>31</v>
      </c>
      <c r="B49" s="153" t="s">
        <v>34</v>
      </c>
      <c r="C49" s="181" t="s">
        <v>49</v>
      </c>
      <c r="D49" s="182" t="s">
        <v>52</v>
      </c>
      <c r="E49" s="161">
        <v>5</v>
      </c>
      <c r="F49" s="157"/>
      <c r="G49" s="158">
        <f t="shared" si="6"/>
        <v>0</v>
      </c>
    </row>
    <row r="50" spans="1:7" x14ac:dyDescent="0.2">
      <c r="A50" s="152" t="s">
        <v>178</v>
      </c>
      <c r="B50" s="153" t="s">
        <v>34</v>
      </c>
      <c r="C50" s="181" t="s">
        <v>50</v>
      </c>
      <c r="D50" s="182" t="s">
        <v>45</v>
      </c>
      <c r="E50" s="161">
        <v>55</v>
      </c>
      <c r="F50" s="157"/>
      <c r="G50" s="158">
        <f t="shared" si="6"/>
        <v>0</v>
      </c>
    </row>
    <row r="51" spans="1:7" x14ac:dyDescent="0.2">
      <c r="A51" s="152" t="s">
        <v>126</v>
      </c>
      <c r="B51" s="183" t="s">
        <v>34</v>
      </c>
      <c r="C51" s="181" t="s">
        <v>51</v>
      </c>
      <c r="D51" s="182" t="s">
        <v>52</v>
      </c>
      <c r="E51" s="161">
        <v>2</v>
      </c>
      <c r="F51" s="157"/>
      <c r="G51" s="158">
        <f t="shared" si="6"/>
        <v>0</v>
      </c>
    </row>
    <row r="52" spans="1:7" ht="15.75" thickBot="1" x14ac:dyDescent="0.3">
      <c r="A52" s="152" t="s">
        <v>117</v>
      </c>
      <c r="B52" s="184" t="str">
        <f>B47</f>
        <v>Č. oddílu 2</v>
      </c>
      <c r="C52" s="185" t="s">
        <v>58</v>
      </c>
      <c r="D52" s="186"/>
      <c r="E52" s="187"/>
      <c r="F52" s="188"/>
      <c r="G52" s="189">
        <f>SUM(G48:G51)</f>
        <v>0</v>
      </c>
    </row>
    <row r="53" spans="1:7" x14ac:dyDescent="0.25">
      <c r="A53" s="152" t="s">
        <v>127</v>
      </c>
      <c r="B53" s="175" t="s">
        <v>53</v>
      </c>
      <c r="C53" s="176" t="s">
        <v>54</v>
      </c>
      <c r="D53" s="177"/>
      <c r="E53" s="178"/>
      <c r="F53" s="179"/>
      <c r="G53" s="180"/>
    </row>
    <row r="54" spans="1:7" x14ac:dyDescent="0.2">
      <c r="A54" s="152" t="s">
        <v>128</v>
      </c>
      <c r="B54" s="153" t="s">
        <v>34</v>
      </c>
      <c r="C54" s="190" t="s">
        <v>55</v>
      </c>
      <c r="D54" s="191" t="s">
        <v>56</v>
      </c>
      <c r="E54" s="192">
        <v>2500</v>
      </c>
      <c r="F54" s="157"/>
      <c r="G54" s="158">
        <f>E54*F54</f>
        <v>0</v>
      </c>
    </row>
    <row r="55" spans="1:7" ht="15.75" thickBot="1" x14ac:dyDescent="0.3">
      <c r="A55" s="152" t="s">
        <v>32</v>
      </c>
      <c r="B55" s="184" t="str">
        <f>B53</f>
        <v>Č. oddílu 3</v>
      </c>
      <c r="C55" s="185" t="s">
        <v>57</v>
      </c>
      <c r="D55" s="193"/>
      <c r="E55" s="187"/>
      <c r="F55" s="188"/>
      <c r="G55" s="189">
        <f>SUM(G54:G54)</f>
        <v>0</v>
      </c>
    </row>
    <row r="56" spans="1:7" ht="15.75" thickBot="1" x14ac:dyDescent="0.3">
      <c r="A56" s="194"/>
      <c r="B56" s="195"/>
      <c r="C56" s="196" t="s">
        <v>153</v>
      </c>
      <c r="D56" s="197"/>
      <c r="E56" s="198"/>
      <c r="F56" s="199"/>
      <c r="G56" s="200">
        <f>G46+G52+G55</f>
        <v>0</v>
      </c>
    </row>
    <row r="58" spans="1:7" ht="15" customHeight="1" x14ac:dyDescent="0.25">
      <c r="A58" s="226" t="s">
        <v>113</v>
      </c>
      <c r="B58" s="226"/>
      <c r="C58" s="226"/>
      <c r="D58" s="226"/>
      <c r="E58" s="226"/>
      <c r="F58" s="226"/>
      <c r="G58" s="226"/>
    </row>
    <row r="59" spans="1:7" x14ac:dyDescent="0.25">
      <c r="A59" s="226"/>
      <c r="B59" s="226"/>
      <c r="C59" s="226"/>
      <c r="D59" s="226"/>
      <c r="E59" s="226"/>
      <c r="F59" s="226"/>
      <c r="G59" s="226"/>
    </row>
  </sheetData>
  <mergeCells count="8">
    <mergeCell ref="A58:G59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2018-12-21T08:54:51Z</cp:lastPrinted>
  <dcterms:created xsi:type="dcterms:W3CDTF">2015-01-04T14:19:24Z</dcterms:created>
  <dcterms:modified xsi:type="dcterms:W3CDTF">2020-08-28T06:08:27Z</dcterms:modified>
</cp:coreProperties>
</file>